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"/>
  </bookViews>
  <sheets>
    <sheet name="Jitter Sheet" sheetId="1" r:id="rId1"/>
    <sheet name="Output Plot" sheetId="2" r:id="rId2"/>
    <sheet name="Hyperacuity sheet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<sst xmlns="http://schemas.openxmlformats.org/spreadsheetml/2006/main" count="35" uniqueCount="21">
  <si>
    <t>Image Field</t>
  </si>
  <si>
    <t>Jitter Width (This is a radius)</t>
  </si>
  <si>
    <t>Sum Weight</t>
  </si>
  <si>
    <t>Inhibitory Region</t>
  </si>
  <si>
    <t>Excitatory Region</t>
  </si>
  <si>
    <t>Std Dev</t>
  </si>
  <si>
    <t>cells</t>
  </si>
  <si>
    <t>Inhibition</t>
  </si>
  <si>
    <t>Excitation</t>
  </si>
  <si>
    <t>output</t>
  </si>
  <si>
    <t>Not Jittered</t>
  </si>
  <si>
    <t>Jittered</t>
  </si>
  <si>
    <t>Image 1</t>
  </si>
  <si>
    <t>Image 2</t>
  </si>
  <si>
    <t>Cones 1</t>
  </si>
  <si>
    <t>Cones 2</t>
  </si>
  <si>
    <t>Difference</t>
  </si>
  <si>
    <t>Ganglion 1</t>
  </si>
  <si>
    <t>Ganglion 2</t>
  </si>
  <si>
    <t>Blurred Edges</t>
  </si>
  <si>
    <t>Unblurred Image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</si>
</sst>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Blur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'Hyperacuity sheet'!$P$3:$P$43</c:f>
              <c:numCache>
                <c:ptCount val="41"/>
                <c:pt idx="0">
                  <c:v>0</c:v>
                </c:pt>
                <c:pt idx="1">
                  <c:v>0</c:v>
                </c:pt>
                <c:pt idx="6">
                  <c:v>1.754745846169743</c:v>
                </c:pt>
                <c:pt idx="11">
                  <c:v>20.685958510323132</c:v>
                </c:pt>
                <c:pt idx="16">
                  <c:v>-8.302916801492472</c:v>
                </c:pt>
                <c:pt idx="21">
                  <c:v>-4.233427585165433</c:v>
                </c:pt>
                <c:pt idx="26">
                  <c:v>-0.013838129248976776</c:v>
                </c:pt>
                <c:pt idx="31">
                  <c:v>0</c:v>
                </c:pt>
              </c:numCache>
            </c:numRef>
          </c:val>
        </c:ser>
        <c:ser>
          <c:idx val="0"/>
          <c:order val="1"/>
          <c:tx>
            <c:v>No Blur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'Hyperacuity sheet'!$Y$3:$Y$34</c:f>
              <c:numCache>
                <c:ptCount val="32"/>
                <c:pt idx="0">
                  <c:v>0</c:v>
                </c:pt>
                <c:pt idx="1">
                  <c:v>0</c:v>
                </c:pt>
                <c:pt idx="6">
                  <c:v>1.383594987600305</c:v>
                </c:pt>
                <c:pt idx="11">
                  <c:v>21.318172782965974</c:v>
                </c:pt>
                <c:pt idx="16">
                  <c:v>-8.92379276741076</c:v>
                </c:pt>
                <c:pt idx="21">
                  <c:v>-3.5287229584890802</c:v>
                </c:pt>
                <c:pt idx="26">
                  <c:v>0</c:v>
                </c:pt>
                <c:pt idx="31">
                  <c:v>0</c:v>
                </c:pt>
              </c:numCache>
            </c:numRef>
          </c:val>
        </c:ser>
        <c:gapWidth val="0"/>
        <c:axId val="22739022"/>
        <c:axId val="3324607"/>
      </c:barChart>
      <c:catAx>
        <c:axId val="2273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4607"/>
        <c:crosses val="autoZero"/>
        <c:auto val="0"/>
        <c:lblOffset val="100"/>
        <c:tickLblSkip val="20"/>
        <c:noMultiLvlLbl val="0"/>
      </c:catAx>
      <c:valAx>
        <c:axId val="3324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Cell 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39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1"/>
  <sheetViews>
    <sheetView tabSelected="1"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3:AA99"/>
  <sheetViews>
    <sheetView workbookViewId="0" topLeftCell="Q20">
      <selection activeCell="U21" sqref="U21:U34"/>
    </sheetView>
  </sheetViews>
  <sheetFormatPr defaultColWidth="9.140625" defaultRowHeight="12.75"/>
  <cols>
    <col min="6" max="6" width="11.421875" style="0" customWidth="1"/>
    <col min="10" max="11" width="12.421875" style="0" customWidth="1"/>
    <col min="13" max="16" width="12.421875" style="0" customWidth="1"/>
  </cols>
  <sheetData>
    <row r="3" spans="1:3" ht="12.75">
      <c r="A3" t="s">
        <v>0</v>
      </c>
      <c r="C3" t="s">
        <v>1</v>
      </c>
    </row>
    <row r="4" spans="1:3" ht="12.75">
      <c r="A4" s="1">
        <v>0</v>
      </c>
      <c r="C4" s="1">
        <v>4</v>
      </c>
    </row>
    <row r="5" spans="1:8" ht="12.75">
      <c r="A5" s="1">
        <v>0</v>
      </c>
      <c r="H5" t="s">
        <v>2</v>
      </c>
    </row>
    <row r="6" spans="1:8" ht="12.75">
      <c r="A6" s="1">
        <v>0</v>
      </c>
      <c r="C6" t="s">
        <v>3</v>
      </c>
      <c r="E6" t="s">
        <v>4</v>
      </c>
      <c r="H6">
        <f>1+2*IF(2&lt;=C4,1/2,0)+2*IF(3&lt;=C4,1/3,0)+2*IF(4&lt;=C4,1/4,0)+2*IF(5&lt;=C4,1/5,0)+2*IF(6&lt;=C4,1/6,0)+2*IF(7&lt;=C4,1/7,0)+2*IF(8&lt;=C4,1/8,0)</f>
        <v>3.1666666666666665</v>
      </c>
    </row>
    <row r="7" spans="1:6" ht="12.75">
      <c r="A7" s="1">
        <v>0</v>
      </c>
      <c r="C7" t="s">
        <v>5</v>
      </c>
      <c r="D7" s="1">
        <v>2</v>
      </c>
      <c r="E7" t="s">
        <v>5</v>
      </c>
      <c r="F7" s="1">
        <v>1</v>
      </c>
    </row>
    <row r="8" ht="12.75">
      <c r="A8" s="1">
        <v>0</v>
      </c>
    </row>
    <row r="9" ht="12.75">
      <c r="A9" s="1">
        <v>0</v>
      </c>
    </row>
    <row r="10" ht="12.75">
      <c r="A10" s="1">
        <v>0</v>
      </c>
    </row>
    <row r="11" ht="12.75">
      <c r="A11" s="1">
        <v>0</v>
      </c>
    </row>
    <row r="12" ht="12.75">
      <c r="A12" s="1">
        <v>0</v>
      </c>
    </row>
    <row r="13" ht="12.75">
      <c r="A13" s="1">
        <v>0</v>
      </c>
    </row>
    <row r="14" ht="12.75">
      <c r="A14" s="1">
        <v>0</v>
      </c>
    </row>
    <row r="15" ht="12.75">
      <c r="A15" s="1">
        <v>0</v>
      </c>
    </row>
    <row r="16" ht="12.75">
      <c r="A16" s="1">
        <v>0</v>
      </c>
    </row>
    <row r="17" ht="12.75">
      <c r="A17" s="1">
        <v>0</v>
      </c>
    </row>
    <row r="18" ht="12.75">
      <c r="A18" s="1">
        <v>0</v>
      </c>
    </row>
    <row r="19" ht="12.75">
      <c r="A19" s="1">
        <v>0</v>
      </c>
    </row>
    <row r="20" spans="1:27" ht="12.75">
      <c r="A20" s="1">
        <v>0</v>
      </c>
      <c r="U20">
        <v>0</v>
      </c>
      <c r="V20">
        <v>-1</v>
      </c>
      <c r="W20">
        <v>1</v>
      </c>
      <c r="X20">
        <v>-2</v>
      </c>
      <c r="Y20">
        <v>2</v>
      </c>
      <c r="Z20">
        <v>-3</v>
      </c>
      <c r="AA20">
        <v>3</v>
      </c>
    </row>
    <row r="21" spans="1:27" ht="12.75">
      <c r="A21" s="1">
        <v>0</v>
      </c>
      <c r="C21" s="2"/>
      <c r="D21" s="2"/>
      <c r="E21" s="2"/>
      <c r="F21" s="2"/>
      <c r="G21" s="2"/>
      <c r="H21" s="2"/>
      <c r="I21" s="2" t="s">
        <v>6</v>
      </c>
      <c r="J21" s="2"/>
      <c r="K21" s="2"/>
      <c r="L21" s="2"/>
      <c r="M21" s="2"/>
      <c r="N21" s="2"/>
      <c r="O21" s="2"/>
      <c r="P21" s="2"/>
      <c r="Q21" s="2"/>
      <c r="S21">
        <f aca="true" t="shared" si="0" ref="S21:S52">K23</f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</row>
    <row r="22" spans="1:27" ht="12.75">
      <c r="A22" s="1">
        <v>0</v>
      </c>
      <c r="C22" s="2">
        <v>-10</v>
      </c>
      <c r="D22" s="2">
        <f aca="true" t="shared" si="1" ref="D22:D42">-EXP(-((C22)^2/(2*$D$7^2)))/($D$7*SQRT(2*PI()))</f>
        <v>-7.433597573671489E-07</v>
      </c>
      <c r="E22" s="2"/>
      <c r="F22" s="2">
        <f aca="true" t="shared" si="2" ref="F22:F42">EXP(-((C22)^2/(2*$F$7^2)))/($F$7*SQRT(2*PI()))</f>
        <v>7.69459862670642E-23</v>
      </c>
      <c r="G22" s="2"/>
      <c r="H22" s="2"/>
      <c r="I22" s="2" t="s">
        <v>7</v>
      </c>
      <c r="J22" s="2" t="s">
        <v>8</v>
      </c>
      <c r="K22" s="2" t="s">
        <v>9</v>
      </c>
      <c r="L22" s="2" t="s">
        <v>10</v>
      </c>
      <c r="M22" s="2" t="s">
        <v>11</v>
      </c>
      <c r="N22" s="2"/>
      <c r="O22" s="2"/>
      <c r="P22" s="2"/>
      <c r="Q22" s="2"/>
      <c r="S22">
        <f t="shared" si="0"/>
        <v>0</v>
      </c>
      <c r="U22">
        <v>-0.0021838075777047146</v>
      </c>
      <c r="V22">
        <v>-0.0001858399393417872</v>
      </c>
      <c r="W22">
        <v>-0.01891258579705232</v>
      </c>
      <c r="X22">
        <v>0</v>
      </c>
      <c r="Y22">
        <v>-0.12799792039409225</v>
      </c>
      <c r="Z22">
        <v>0</v>
      </c>
      <c r="AA22">
        <v>-0.6819774529156306</v>
      </c>
    </row>
    <row r="23" spans="1:27" ht="12.75">
      <c r="A23" s="1">
        <v>0</v>
      </c>
      <c r="C23" s="2">
        <v>-9</v>
      </c>
      <c r="D23" s="2">
        <f t="shared" si="1"/>
        <v>-7.991870553452739E-06</v>
      </c>
      <c r="E23" s="2"/>
      <c r="F23" s="2">
        <f t="shared" si="2"/>
        <v>1.0279773571668917E-18</v>
      </c>
      <c r="G23" s="2"/>
      <c r="H23" s="2"/>
      <c r="I23" s="2">
        <f aca="true" t="shared" si="3" ref="I23:I54">SUMPRODUCT(A1:A21,$D$22:$D$42)</f>
        <v>0</v>
      </c>
      <c r="J23" s="2">
        <f aca="true" t="shared" si="4" ref="J23:J54">SUMPRODUCT(A1:A21,$F$22:$F$42)</f>
        <v>0</v>
      </c>
      <c r="K23" s="2">
        <f aca="true" t="shared" si="5" ref="K23:K54">SUM(I23:J23)</f>
        <v>0</v>
      </c>
      <c r="L23" s="2"/>
      <c r="M23" s="2"/>
      <c r="N23" s="2">
        <f aca="true" t="shared" si="6" ref="N23:N39">IF(ABS(ROW($K23)-ROW($K$31))&lt;=$C$4,$K23*1/(1+ABS(ROW($K23)-(ROW($K$31)))),"")</f>
      </c>
      <c r="O23" s="2"/>
      <c r="P23" s="2"/>
      <c r="Q23" s="2"/>
      <c r="S23">
        <f t="shared" si="0"/>
        <v>0</v>
      </c>
      <c r="U23">
        <v>-9.5880565924403</v>
      </c>
      <c r="V23">
        <v>-2.8726433347330147</v>
      </c>
      <c r="W23">
        <v>-24.669793947692266</v>
      </c>
      <c r="X23">
        <v>-0.6819774529156306</v>
      </c>
      <c r="Y23">
        <v>-41.418392884288174</v>
      </c>
      <c r="Z23">
        <v>-0.12799792039409225</v>
      </c>
      <c r="AA23">
        <v>-24.933877600039793</v>
      </c>
    </row>
    <row r="24" spans="1:27" ht="12.75">
      <c r="A24" s="1">
        <v>0</v>
      </c>
      <c r="C24" s="2">
        <f aca="true" t="shared" si="7" ref="C24:C42">C23+1</f>
        <v>-8</v>
      </c>
      <c r="D24" s="2">
        <f t="shared" si="1"/>
        <v>-6.691511288244268E-05</v>
      </c>
      <c r="E24" s="2"/>
      <c r="F24" s="2">
        <f t="shared" si="2"/>
        <v>5.052271083536893E-15</v>
      </c>
      <c r="G24" s="2"/>
      <c r="H24" s="2"/>
      <c r="I24" s="2">
        <f t="shared" si="3"/>
        <v>0</v>
      </c>
      <c r="J24" s="2">
        <f t="shared" si="4"/>
        <v>0</v>
      </c>
      <c r="K24" s="2">
        <f t="shared" si="5"/>
        <v>0</v>
      </c>
      <c r="L24" s="2"/>
      <c r="M24" s="2"/>
      <c r="N24" s="2">
        <f t="shared" si="6"/>
      </c>
      <c r="O24" s="2"/>
      <c r="P24" s="2"/>
      <c r="Q24" s="2"/>
      <c r="S24">
        <f t="shared" si="0"/>
        <v>0</v>
      </c>
      <c r="U24">
        <v>41.41842273438766</v>
      </c>
      <c r="V24">
        <v>24.933907450139287</v>
      </c>
      <c r="W24">
        <v>24.669823797791736</v>
      </c>
      <c r="X24">
        <v>-24.933877600039793</v>
      </c>
      <c r="Y24">
        <v>9.588086442539776</v>
      </c>
      <c r="Z24">
        <v>-41.418392884288174</v>
      </c>
      <c r="AA24">
        <v>2.872673184832479</v>
      </c>
    </row>
    <row r="25" spans="1:27" ht="12.75">
      <c r="A25" s="1">
        <v>0</v>
      </c>
      <c r="C25" s="2">
        <f t="shared" si="7"/>
        <v>-7</v>
      </c>
      <c r="D25" s="2">
        <f t="shared" si="1"/>
        <v>-0.0004363413475228801</v>
      </c>
      <c r="E25" s="2"/>
      <c r="F25" s="2">
        <f t="shared" si="2"/>
        <v>9.134720408364595E-12</v>
      </c>
      <c r="G25" s="2"/>
      <c r="H25" s="2"/>
      <c r="I25" s="2">
        <f t="shared" si="3"/>
        <v>0</v>
      </c>
      <c r="J25" s="2">
        <f t="shared" si="4"/>
        <v>0</v>
      </c>
      <c r="K25" s="2">
        <f t="shared" si="5"/>
        <v>0</v>
      </c>
      <c r="L25" s="2"/>
      <c r="M25" s="2"/>
      <c r="N25" s="2">
        <f t="shared" si="6"/>
      </c>
      <c r="O25" s="2"/>
      <c r="P25" s="2"/>
      <c r="Q25" s="2"/>
      <c r="S25">
        <f t="shared" si="0"/>
        <v>0</v>
      </c>
      <c r="U25">
        <v>0.12802777049355996</v>
      </c>
      <c r="V25">
        <v>0.6820073030150979</v>
      </c>
      <c r="W25">
        <v>0.018942435896519783</v>
      </c>
      <c r="X25">
        <v>2.872673184832479</v>
      </c>
      <c r="Y25">
        <v>0.0022136576771742966</v>
      </c>
      <c r="Z25">
        <v>9.588086442539776</v>
      </c>
      <c r="AA25">
        <v>0.0002156900388001759</v>
      </c>
    </row>
    <row r="26" spans="1:27" ht="12.75">
      <c r="A26" s="1">
        <v>0</v>
      </c>
      <c r="C26" s="2">
        <f t="shared" si="7"/>
        <v>-6</v>
      </c>
      <c r="D26" s="2">
        <f t="shared" si="1"/>
        <v>-0.0022159242059690038</v>
      </c>
      <c r="E26" s="2"/>
      <c r="F26" s="2">
        <f t="shared" si="2"/>
        <v>6.075882849823286E-09</v>
      </c>
      <c r="G26" s="2"/>
      <c r="H26" s="2"/>
      <c r="I26" s="2">
        <f t="shared" si="3"/>
        <v>0</v>
      </c>
      <c r="J26" s="2">
        <f t="shared" si="4"/>
        <v>0</v>
      </c>
      <c r="K26" s="2">
        <f t="shared" si="5"/>
        <v>0</v>
      </c>
      <c r="L26" s="2"/>
      <c r="M26" s="2"/>
      <c r="N26" s="2">
        <f t="shared" si="6"/>
      </c>
      <c r="O26" s="2"/>
      <c r="P26" s="2"/>
      <c r="Q26" s="2"/>
      <c r="S26">
        <f t="shared" si="0"/>
        <v>0</v>
      </c>
      <c r="U26">
        <v>2.9850099480199788E-05</v>
      </c>
      <c r="V26">
        <v>2.9850099480199788E-05</v>
      </c>
      <c r="W26">
        <v>2.9850099480199788E-05</v>
      </c>
      <c r="X26">
        <v>0.0002156900388001759</v>
      </c>
      <c r="Y26">
        <v>2.9850099480199788E-05</v>
      </c>
      <c r="Z26">
        <v>0.0022136576771742966</v>
      </c>
      <c r="AA26">
        <v>2.9850099480199788E-05</v>
      </c>
    </row>
    <row r="27" spans="1:27" ht="12.75">
      <c r="A27" s="1">
        <v>0</v>
      </c>
      <c r="C27" s="2">
        <f t="shared" si="7"/>
        <v>-5</v>
      </c>
      <c r="D27" s="2">
        <f t="shared" si="1"/>
        <v>-0.00876415024678427</v>
      </c>
      <c r="E27" s="2"/>
      <c r="F27" s="2">
        <f t="shared" si="2"/>
        <v>1.4867195147342979E-06</v>
      </c>
      <c r="G27" s="2"/>
      <c r="H27" s="2"/>
      <c r="I27" s="2">
        <f t="shared" si="3"/>
        <v>0</v>
      </c>
      <c r="J27" s="2">
        <f t="shared" si="4"/>
        <v>0</v>
      </c>
      <c r="K27" s="2">
        <f t="shared" si="5"/>
        <v>0</v>
      </c>
      <c r="L27" s="2"/>
      <c r="M27" s="2"/>
      <c r="N27" s="2">
        <f t="shared" si="6"/>
        <v>0</v>
      </c>
      <c r="O27" s="2"/>
      <c r="P27" s="2"/>
      <c r="Q27" s="2"/>
      <c r="S27">
        <f t="shared" si="0"/>
        <v>0</v>
      </c>
      <c r="T27">
        <f>S27</f>
        <v>0</v>
      </c>
      <c r="U27">
        <v>2.9850099480199788E-05</v>
      </c>
      <c r="V27">
        <v>2.9850099480199788E-05</v>
      </c>
      <c r="W27">
        <v>2.9850099480199788E-05</v>
      </c>
      <c r="X27">
        <v>2.9850099480199788E-05</v>
      </c>
      <c r="Y27">
        <v>2.9850099480199788E-05</v>
      </c>
      <c r="Z27">
        <v>2.9850099480199788E-05</v>
      </c>
      <c r="AA27">
        <v>2.9850099480199788E-05</v>
      </c>
    </row>
    <row r="28" spans="1:27" ht="12.75">
      <c r="A28" s="1">
        <v>250</v>
      </c>
      <c r="C28" s="2">
        <f t="shared" si="7"/>
        <v>-4</v>
      </c>
      <c r="D28" s="2">
        <f t="shared" si="1"/>
        <v>-0.02699548325659403</v>
      </c>
      <c r="E28" s="2"/>
      <c r="F28" s="2">
        <f t="shared" si="2"/>
        <v>0.00013383022576488537</v>
      </c>
      <c r="G28" s="2"/>
      <c r="H28" s="2"/>
      <c r="I28" s="2">
        <f t="shared" si="3"/>
        <v>0</v>
      </c>
      <c r="J28" s="2">
        <f t="shared" si="4"/>
        <v>0</v>
      </c>
      <c r="K28" s="2">
        <f t="shared" si="5"/>
        <v>0</v>
      </c>
      <c r="L28" s="2"/>
      <c r="M28" s="2"/>
      <c r="N28" s="2">
        <f t="shared" si="6"/>
        <v>0</v>
      </c>
      <c r="O28" s="2">
        <f aca="true" t="shared" si="8" ref="O28:O44">IF(ABS(ROW($K28)-ROW($K$36))&lt;=$C$4,$K28*1/(1+ABS(ROW($K28)-(ROW($K$36)))),"")</f>
      </c>
      <c r="P28" s="2"/>
      <c r="Q28" s="2"/>
      <c r="S28">
        <f t="shared" si="0"/>
        <v>-0.0001858399393417872</v>
      </c>
      <c r="T28">
        <f>S32</f>
        <v>-0.6819774529156306</v>
      </c>
      <c r="U28">
        <v>2.9850099480199788E-05</v>
      </c>
      <c r="V28">
        <v>2.9850099480199788E-05</v>
      </c>
      <c r="W28">
        <v>2.9850099480199788E-05</v>
      </c>
      <c r="X28">
        <v>2.9850099480199788E-05</v>
      </c>
      <c r="Y28">
        <v>2.9850099480199788E-05</v>
      </c>
      <c r="Z28">
        <v>2.9850099480199788E-05</v>
      </c>
      <c r="AA28">
        <v>2.9850099480199788E-05</v>
      </c>
    </row>
    <row r="29" spans="1:27" ht="12.75">
      <c r="A29" s="1">
        <v>250</v>
      </c>
      <c r="C29" s="2">
        <f t="shared" si="7"/>
        <v>-3</v>
      </c>
      <c r="D29" s="2">
        <f t="shared" si="1"/>
        <v>-0.06475879783294587</v>
      </c>
      <c r="E29" s="2"/>
      <c r="F29" s="2">
        <f t="shared" si="2"/>
        <v>0.0044318484119380075</v>
      </c>
      <c r="G29" s="2"/>
      <c r="H29" s="2"/>
      <c r="I29" s="2">
        <f t="shared" si="3"/>
        <v>0</v>
      </c>
      <c r="J29" s="2">
        <f t="shared" si="4"/>
        <v>0</v>
      </c>
      <c r="K29" s="2">
        <f t="shared" si="5"/>
        <v>0</v>
      </c>
      <c r="L29" s="2"/>
      <c r="M29" s="2"/>
      <c r="N29" s="2">
        <f t="shared" si="6"/>
        <v>0</v>
      </c>
      <c r="O29" s="2">
        <f t="shared" si="8"/>
      </c>
      <c r="P29" s="2"/>
      <c r="Q29" s="2"/>
      <c r="S29">
        <f t="shared" si="0"/>
        <v>-0.0021838075777047146</v>
      </c>
      <c r="T29">
        <f>S37</f>
        <v>-24.933877600039793</v>
      </c>
      <c r="U29">
        <v>0.0002156900388285976</v>
      </c>
      <c r="V29">
        <v>2.9850099480199788E-05</v>
      </c>
      <c r="W29">
        <v>0.0022136576772027183</v>
      </c>
      <c r="X29">
        <v>2.9850099480199788E-05</v>
      </c>
      <c r="Y29">
        <v>0.018942435896576626</v>
      </c>
      <c r="Z29">
        <v>2.9850099480199788E-05</v>
      </c>
      <c r="AA29">
        <v>0.1280277704936168</v>
      </c>
    </row>
    <row r="30" spans="1:27" ht="12.75">
      <c r="A30" s="1">
        <v>250</v>
      </c>
      <c r="C30" s="2">
        <f t="shared" si="7"/>
        <v>-2</v>
      </c>
      <c r="D30" s="2">
        <f t="shared" si="1"/>
        <v>-0.12098536225957168</v>
      </c>
      <c r="E30" s="2"/>
      <c r="F30" s="2">
        <f t="shared" si="2"/>
        <v>0.05399096651318806</v>
      </c>
      <c r="G30" s="2"/>
      <c r="H30" s="2"/>
      <c r="I30" s="2">
        <f t="shared" si="3"/>
        <v>-0.00018583993934178722</v>
      </c>
      <c r="J30" s="2">
        <f t="shared" si="4"/>
        <v>1.923649656676605E-20</v>
      </c>
      <c r="K30" s="2">
        <f t="shared" si="5"/>
        <v>-0.0001858399393417872</v>
      </c>
      <c r="L30" s="2"/>
      <c r="M30" s="2"/>
      <c r="N30" s="2">
        <f t="shared" si="6"/>
        <v>-9.29199696708936E-05</v>
      </c>
      <c r="O30" s="2">
        <f t="shared" si="8"/>
      </c>
      <c r="P30" s="2"/>
      <c r="Q30" s="2"/>
      <c r="S30">
        <f t="shared" si="0"/>
        <v>-0.01891258579705232</v>
      </c>
      <c r="T30">
        <f>S42</f>
        <v>2.872673184832479</v>
      </c>
      <c r="U30">
        <v>2.8726731848325358</v>
      </c>
      <c r="V30">
        <v>0.6820073030151548</v>
      </c>
      <c r="W30">
        <v>9.588086442539833</v>
      </c>
      <c r="X30">
        <v>0.1280277704936168</v>
      </c>
      <c r="Y30">
        <v>24.669823797791793</v>
      </c>
      <c r="Z30">
        <v>0.018942435896576626</v>
      </c>
      <c r="AA30">
        <v>41.41842273438772</v>
      </c>
    </row>
    <row r="31" spans="1:27" ht="12.75">
      <c r="A31" s="1">
        <v>250</v>
      </c>
      <c r="C31" s="2">
        <f t="shared" si="7"/>
        <v>-1</v>
      </c>
      <c r="D31" s="2">
        <f t="shared" si="1"/>
        <v>-0.17603266338214976</v>
      </c>
      <c r="E31" s="2"/>
      <c r="F31" s="2">
        <f t="shared" si="2"/>
        <v>0.24197072451914337</v>
      </c>
      <c r="G31" s="2"/>
      <c r="H31" s="2"/>
      <c r="I31" s="2">
        <f t="shared" si="3"/>
        <v>-0.002183807577704972</v>
      </c>
      <c r="J31" s="2">
        <f t="shared" si="4"/>
        <v>2.570135757882897E-16</v>
      </c>
      <c r="K31" s="2">
        <f t="shared" si="5"/>
        <v>-0.0021838075777047146</v>
      </c>
      <c r="L31" s="2">
        <f>K31</f>
        <v>-0.0021838075777047146</v>
      </c>
      <c r="M31" s="2">
        <f>SUM(N23:N39)/$H$6</f>
        <v>-0.2524490602377189</v>
      </c>
      <c r="N31" s="2">
        <f t="shared" si="6"/>
        <v>-0.0021838075777047146</v>
      </c>
      <c r="O31" s="2">
        <f t="shared" si="8"/>
      </c>
      <c r="P31" s="2"/>
      <c r="Q31" s="2"/>
      <c r="S31">
        <f t="shared" si="0"/>
        <v>-0.12799792039409225</v>
      </c>
      <c r="T31">
        <f>S47</f>
        <v>0.0002156900388001759</v>
      </c>
      <c r="U31">
        <v>-24.933877600039764</v>
      </c>
      <c r="V31">
        <v>24.933907450139316</v>
      </c>
      <c r="W31">
        <v>-41.41839288428817</v>
      </c>
      <c r="X31">
        <v>41.41842273438772</v>
      </c>
      <c r="Y31">
        <v>-24.669793947692266</v>
      </c>
      <c r="Z31">
        <v>24.669823797791793</v>
      </c>
      <c r="AA31">
        <v>-9.588056592440301</v>
      </c>
    </row>
    <row r="32" spans="1:27" ht="12.75">
      <c r="A32" s="1">
        <v>250</v>
      </c>
      <c r="C32" s="2">
        <f t="shared" si="7"/>
        <v>0</v>
      </c>
      <c r="D32" s="2">
        <f t="shared" si="1"/>
        <v>-0.19947114020071635</v>
      </c>
      <c r="E32" s="2"/>
      <c r="F32" s="2">
        <f t="shared" si="2"/>
        <v>0.3989422804014327</v>
      </c>
      <c r="G32" s="2"/>
      <c r="H32" s="2"/>
      <c r="I32" s="2">
        <f t="shared" si="3"/>
        <v>-0.018912585798315645</v>
      </c>
      <c r="J32" s="2">
        <f t="shared" si="4"/>
        <v>1.2633247844600115E-12</v>
      </c>
      <c r="K32" s="2">
        <f t="shared" si="5"/>
        <v>-0.01891258579705232</v>
      </c>
      <c r="L32" s="2"/>
      <c r="M32" s="2"/>
      <c r="N32" s="2">
        <f t="shared" si="6"/>
        <v>-0.00945629289852616</v>
      </c>
      <c r="O32" s="2">
        <f t="shared" si="8"/>
        <v>-0.003782517159410464</v>
      </c>
      <c r="P32" s="2"/>
      <c r="Q32" s="2"/>
      <c r="S32">
        <f t="shared" si="0"/>
        <v>-0.6819774529156306</v>
      </c>
      <c r="T32">
        <f>S52</f>
        <v>2.9850099480199788E-05</v>
      </c>
      <c r="U32">
        <v>-0.6819774529156307</v>
      </c>
      <c r="V32">
        <v>-2.8726433347330147</v>
      </c>
      <c r="W32">
        <v>-0.12799792039409222</v>
      </c>
      <c r="X32">
        <v>-9.588056592440301</v>
      </c>
      <c r="Y32">
        <v>-0.01891258579705232</v>
      </c>
      <c r="Z32">
        <v>-24.669793947692266</v>
      </c>
      <c r="AA32">
        <v>-0.0021838075777047146</v>
      </c>
    </row>
    <row r="33" spans="1:27" ht="12.75">
      <c r="A33" s="1">
        <v>250</v>
      </c>
      <c r="C33" s="2">
        <f t="shared" si="7"/>
        <v>1</v>
      </c>
      <c r="D33" s="2">
        <f t="shared" si="1"/>
        <v>-0.17603266338214976</v>
      </c>
      <c r="E33" s="2"/>
      <c r="F33" s="2">
        <f t="shared" si="2"/>
        <v>0.24197072451914337</v>
      </c>
      <c r="G33" s="2"/>
      <c r="H33" s="2"/>
      <c r="I33" s="2">
        <f t="shared" si="3"/>
        <v>-0.12799792267903567</v>
      </c>
      <c r="J33" s="2">
        <f t="shared" si="4"/>
        <v>2.284943426875609E-09</v>
      </c>
      <c r="K33" s="2">
        <f t="shared" si="5"/>
        <v>-0.12799792039409225</v>
      </c>
      <c r="L33" s="2"/>
      <c r="M33" s="2"/>
      <c r="N33" s="2">
        <f t="shared" si="6"/>
        <v>-0.042665973464697415</v>
      </c>
      <c r="O33" s="2">
        <f t="shared" si="8"/>
        <v>-0.03199948009852306</v>
      </c>
      <c r="P33" s="2">
        <f aca="true" t="shared" si="9" ref="P33:P49">IF(ABS(ROW($K33)-ROW($K$41))&lt;=$C$4,$K33*1/(1+ABS(ROW($K33)-(ROW($K$41)))),"")</f>
      </c>
      <c r="Q33" s="2"/>
      <c r="S33">
        <f t="shared" si="0"/>
        <v>-2.8726433347330147</v>
      </c>
      <c r="T33">
        <f>S57</f>
        <v>2.9850099480199788E-05</v>
      </c>
      <c r="U33">
        <v>0</v>
      </c>
      <c r="V33">
        <v>-0.0001858399393417872</v>
      </c>
      <c r="W33">
        <v>0</v>
      </c>
      <c r="X33">
        <v>-0.0021838075777047146</v>
      </c>
      <c r="Y33">
        <v>0</v>
      </c>
      <c r="Z33">
        <v>-0.01891258579705232</v>
      </c>
      <c r="AA33">
        <v>0</v>
      </c>
    </row>
    <row r="34" spans="1:27" ht="12.75">
      <c r="A34" s="1">
        <v>250</v>
      </c>
      <c r="C34" s="2">
        <f t="shared" si="7"/>
        <v>2</v>
      </c>
      <c r="D34" s="2">
        <f t="shared" si="1"/>
        <v>-0.12098536225957168</v>
      </c>
      <c r="E34" s="2"/>
      <c r="F34" s="2">
        <f t="shared" si="2"/>
        <v>0.05399096651318806</v>
      </c>
      <c r="G34" s="2"/>
      <c r="H34" s="2"/>
      <c r="I34" s="2">
        <f t="shared" si="3"/>
        <v>-0.6819789741712865</v>
      </c>
      <c r="J34" s="2">
        <f t="shared" si="4"/>
        <v>1.5212556558826972E-06</v>
      </c>
      <c r="K34" s="2">
        <f t="shared" si="5"/>
        <v>-0.6819774529156306</v>
      </c>
      <c r="L34" s="2"/>
      <c r="M34" s="2"/>
      <c r="N34" s="2">
        <f t="shared" si="6"/>
        <v>-0.17049436322890765</v>
      </c>
      <c r="O34" s="2">
        <f t="shared" si="8"/>
        <v>-0.22732581763854354</v>
      </c>
      <c r="P34" s="2">
        <f t="shared" si="9"/>
      </c>
      <c r="Q34" s="2"/>
      <c r="S34">
        <f t="shared" si="0"/>
        <v>-9.5880565924403</v>
      </c>
      <c r="T34">
        <f>S62</f>
        <v>2.9850099480199788E-05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0" ht="12.75">
      <c r="A35" s="1">
        <v>250</v>
      </c>
      <c r="C35" s="2">
        <f t="shared" si="7"/>
        <v>3</v>
      </c>
      <c r="D35" s="2">
        <f t="shared" si="1"/>
        <v>-0.06475879783294587</v>
      </c>
      <c r="E35" s="2"/>
      <c r="F35" s="2">
        <f t="shared" si="2"/>
        <v>0.0044318484119380075</v>
      </c>
      <c r="G35" s="2"/>
      <c r="H35" s="2"/>
      <c r="I35" s="2">
        <f t="shared" si="3"/>
        <v>-2.8730165358673543</v>
      </c>
      <c r="J35" s="2">
        <f t="shared" si="4"/>
        <v>0.00037320113433945713</v>
      </c>
      <c r="K35" s="2">
        <f t="shared" si="5"/>
        <v>-2.8726433347330147</v>
      </c>
      <c r="L35" s="2"/>
      <c r="M35" s="2"/>
      <c r="N35" s="2">
        <f t="shared" si="6"/>
        <v>-0.574528666946603</v>
      </c>
      <c r="O35" s="2">
        <f t="shared" si="8"/>
        <v>-1.4363216673665073</v>
      </c>
      <c r="P35" s="2">
        <f t="shared" si="9"/>
      </c>
      <c r="Q35" s="2"/>
      <c r="S35">
        <f t="shared" si="0"/>
        <v>-24.669793947692266</v>
      </c>
      <c r="T35">
        <f>S67</f>
        <v>0.1280277704936168</v>
      </c>
    </row>
    <row r="36" spans="1:20" ht="12.75">
      <c r="A36" s="1">
        <v>250</v>
      </c>
      <c r="C36" s="2">
        <f t="shared" si="7"/>
        <v>4</v>
      </c>
      <c r="D36" s="2">
        <f t="shared" si="1"/>
        <v>-0.02699548325659403</v>
      </c>
      <c r="E36" s="2"/>
      <c r="F36" s="2">
        <f t="shared" si="2"/>
        <v>0.00013383022576488537</v>
      </c>
      <c r="G36" s="2"/>
      <c r="H36" s="2"/>
      <c r="I36" s="2">
        <f t="shared" si="3"/>
        <v>-9.62188735001586</v>
      </c>
      <c r="J36" s="2">
        <f t="shared" si="4"/>
        <v>0.033830757575560796</v>
      </c>
      <c r="K36" s="2">
        <f t="shared" si="5"/>
        <v>-9.5880565924403</v>
      </c>
      <c r="L36" s="2">
        <f>K36</f>
        <v>-9.5880565924403</v>
      </c>
      <c r="M36" s="2">
        <f>SUM(O28:O44)/$H$6</f>
        <v>-12.21322165893502</v>
      </c>
      <c r="N36" s="2">
        <f t="shared" si="6"/>
      </c>
      <c r="O36" s="2">
        <f t="shared" si="8"/>
        <v>-9.5880565924403</v>
      </c>
      <c r="P36" s="2">
        <f t="shared" si="9"/>
      </c>
      <c r="Q36" s="2"/>
      <c r="S36">
        <f t="shared" si="0"/>
        <v>-41.418392884288174</v>
      </c>
      <c r="T36">
        <f>S72</f>
        <v>41.41842273438772</v>
      </c>
    </row>
    <row r="37" spans="1:20" ht="12.75">
      <c r="A37" s="1">
        <v>250</v>
      </c>
      <c r="C37" s="2">
        <f t="shared" si="7"/>
        <v>5</v>
      </c>
      <c r="D37" s="2">
        <f t="shared" si="1"/>
        <v>-0.00876415024678427</v>
      </c>
      <c r="E37" s="2"/>
      <c r="F37" s="2">
        <f t="shared" si="2"/>
        <v>1.4867195147342979E-06</v>
      </c>
      <c r="G37" s="2"/>
      <c r="H37" s="2"/>
      <c r="I37" s="2">
        <f t="shared" si="3"/>
        <v>-25.81158680825233</v>
      </c>
      <c r="J37" s="2">
        <f t="shared" si="4"/>
        <v>1.1417928605600627</v>
      </c>
      <c r="K37" s="2">
        <f t="shared" si="5"/>
        <v>-24.669793947692266</v>
      </c>
      <c r="L37" s="2"/>
      <c r="M37" s="2"/>
      <c r="N37" s="2">
        <f t="shared" si="6"/>
      </c>
      <c r="O37" s="2">
        <f t="shared" si="8"/>
        <v>-12.334896973846133</v>
      </c>
      <c r="P37" s="2">
        <f t="shared" si="9"/>
        <v>-4.933958789538453</v>
      </c>
      <c r="Q37" s="2"/>
      <c r="S37">
        <f t="shared" si="0"/>
        <v>-24.933877600039793</v>
      </c>
      <c r="T37">
        <f>S77</f>
        <v>-9.588056592440301</v>
      </c>
    </row>
    <row r="38" spans="1:20" ht="12.75">
      <c r="A38" s="1">
        <v>250</v>
      </c>
      <c r="C38" s="2">
        <f t="shared" si="7"/>
        <v>6</v>
      </c>
      <c r="D38" s="2">
        <f t="shared" si="1"/>
        <v>-0.0022159242059690038</v>
      </c>
      <c r="E38" s="2"/>
      <c r="F38" s="2">
        <f t="shared" si="2"/>
        <v>6.075882849823286E-09</v>
      </c>
      <c r="G38" s="2"/>
      <c r="H38" s="2"/>
      <c r="I38" s="2">
        <f t="shared" si="3"/>
        <v>-56.057927373145255</v>
      </c>
      <c r="J38" s="2">
        <f t="shared" si="4"/>
        <v>14.639534488857079</v>
      </c>
      <c r="K38" s="2">
        <f t="shared" si="5"/>
        <v>-41.418392884288174</v>
      </c>
      <c r="L38" s="2"/>
      <c r="M38" s="2"/>
      <c r="N38" s="2">
        <f t="shared" si="6"/>
      </c>
      <c r="O38" s="2">
        <f t="shared" si="8"/>
        <v>-13.80613096142939</v>
      </c>
      <c r="P38" s="2">
        <f t="shared" si="9"/>
        <v>-10.354598221072044</v>
      </c>
      <c r="Q38" s="2">
        <f aca="true" t="shared" si="10" ref="Q38:Q54">IF(ABS(ROW($K38)-ROW($K$46))&lt;=$C$4,$K38*1/(1+ABS(ROW($K38)-(ROW($K$46)))),"")</f>
      </c>
      <c r="S38">
        <f t="shared" si="0"/>
        <v>24.933907450139287</v>
      </c>
      <c r="T38">
        <f>S82</f>
        <v>-0.0021838075777047146</v>
      </c>
    </row>
    <row r="39" spans="1:20" ht="12.75">
      <c r="A39" s="1">
        <v>250</v>
      </c>
      <c r="C39" s="2">
        <f t="shared" si="7"/>
        <v>7</v>
      </c>
      <c r="D39" s="2">
        <f t="shared" si="1"/>
        <v>-0.0004363413475228801</v>
      </c>
      <c r="E39" s="2"/>
      <c r="F39" s="2">
        <f t="shared" si="2"/>
        <v>9.134720408364595E-12</v>
      </c>
      <c r="G39" s="2"/>
      <c r="H39" s="2"/>
      <c r="I39" s="2">
        <f t="shared" si="3"/>
        <v>-100.06609321868271</v>
      </c>
      <c r="J39" s="2">
        <f t="shared" si="4"/>
        <v>75.13221561864292</v>
      </c>
      <c r="K39" s="2">
        <f t="shared" si="5"/>
        <v>-24.933877600039793</v>
      </c>
      <c r="L39" s="2"/>
      <c r="M39" s="2"/>
      <c r="N39" s="2">
        <f t="shared" si="6"/>
      </c>
      <c r="O39" s="2">
        <f t="shared" si="8"/>
        <v>-6.233469400009948</v>
      </c>
      <c r="P39" s="2">
        <f t="shared" si="9"/>
        <v>-8.311292533346597</v>
      </c>
      <c r="Q39" s="2">
        <f t="shared" si="10"/>
      </c>
      <c r="S39">
        <f t="shared" si="0"/>
        <v>41.41842273438766</v>
      </c>
      <c r="T39">
        <f>S87</f>
        <v>0</v>
      </c>
    </row>
    <row r="40" spans="1:20" ht="12.75">
      <c r="A40" s="1">
        <v>250</v>
      </c>
      <c r="C40" s="2">
        <f t="shared" si="7"/>
        <v>8</v>
      </c>
      <c r="D40" s="2">
        <f t="shared" si="1"/>
        <v>-6.691511288244268E-05</v>
      </c>
      <c r="E40" s="2"/>
      <c r="F40" s="2">
        <f t="shared" si="2"/>
        <v>5.052271083536893E-15</v>
      </c>
      <c r="G40" s="2"/>
      <c r="H40" s="2"/>
      <c r="I40" s="2">
        <f t="shared" si="3"/>
        <v>-149.93387826886183</v>
      </c>
      <c r="J40" s="2">
        <f t="shared" si="4"/>
        <v>174.86778571900112</v>
      </c>
      <c r="K40" s="2">
        <f t="shared" si="5"/>
        <v>24.933907450139287</v>
      </c>
      <c r="L40" s="2"/>
      <c r="M40" s="2"/>
      <c r="N40" s="2"/>
      <c r="O40" s="2">
        <f t="shared" si="8"/>
        <v>4.986781490027857</v>
      </c>
      <c r="P40" s="2">
        <f t="shared" si="9"/>
        <v>12.466953725069644</v>
      </c>
      <c r="Q40" s="2">
        <f t="shared" si="10"/>
      </c>
      <c r="S40">
        <f t="shared" si="0"/>
        <v>24.669823797791736</v>
      </c>
      <c r="T40">
        <f>S92</f>
        <v>0</v>
      </c>
    </row>
    <row r="41" spans="1:19" ht="12.75">
      <c r="A41" s="1">
        <v>250</v>
      </c>
      <c r="C41" s="2">
        <f t="shared" si="7"/>
        <v>9</v>
      </c>
      <c r="D41" s="2">
        <f t="shared" si="1"/>
        <v>-7.991870553452739E-06</v>
      </c>
      <c r="E41" s="2"/>
      <c r="F41" s="2">
        <f t="shared" si="2"/>
        <v>1.0279773571668917E-18</v>
      </c>
      <c r="G41" s="2"/>
      <c r="H41" s="2"/>
      <c r="I41" s="2">
        <f t="shared" si="3"/>
        <v>-193.9420441143993</v>
      </c>
      <c r="J41" s="2">
        <f t="shared" si="4"/>
        <v>235.36046684878696</v>
      </c>
      <c r="K41" s="2">
        <f t="shared" si="5"/>
        <v>41.41842273438766</v>
      </c>
      <c r="L41" s="2">
        <f>K41</f>
        <v>41.41842273438766</v>
      </c>
      <c r="M41" s="2">
        <f>SUM(P33:P49)/$H$6</f>
        <v>14.73822233222752</v>
      </c>
      <c r="N41" s="2"/>
      <c r="O41" s="2">
        <f t="shared" si="8"/>
      </c>
      <c r="P41" s="2">
        <f t="shared" si="9"/>
        <v>41.41842273438766</v>
      </c>
      <c r="Q41" s="2">
        <f t="shared" si="10"/>
      </c>
      <c r="S41">
        <f t="shared" si="0"/>
        <v>9.588086442539776</v>
      </c>
    </row>
    <row r="42" spans="1:19" ht="12.75">
      <c r="A42" s="1">
        <v>250</v>
      </c>
      <c r="C42" s="2">
        <f t="shared" si="7"/>
        <v>10</v>
      </c>
      <c r="D42" s="2">
        <f t="shared" si="1"/>
        <v>-7.433597573671489E-07</v>
      </c>
      <c r="E42" s="2"/>
      <c r="F42" s="2">
        <f t="shared" si="2"/>
        <v>7.69459862670642E-23</v>
      </c>
      <c r="G42" s="2"/>
      <c r="H42" s="2"/>
      <c r="I42" s="2">
        <f t="shared" si="3"/>
        <v>-224.18838467929223</v>
      </c>
      <c r="J42" s="2">
        <f t="shared" si="4"/>
        <v>248.85820847708396</v>
      </c>
      <c r="K42" s="2">
        <f t="shared" si="5"/>
        <v>24.669823797791736</v>
      </c>
      <c r="L42" s="2"/>
      <c r="M42" s="2"/>
      <c r="N42" s="2"/>
      <c r="O42" s="2">
        <f t="shared" si="8"/>
      </c>
      <c r="P42" s="2">
        <f t="shared" si="9"/>
        <v>12.334911898895868</v>
      </c>
      <c r="Q42" s="2">
        <f t="shared" si="10"/>
        <v>4.933964759558347</v>
      </c>
      <c r="S42">
        <f t="shared" si="0"/>
        <v>2.872673184832479</v>
      </c>
    </row>
    <row r="43" spans="1:19" ht="12.75">
      <c r="A43" s="1">
        <v>250</v>
      </c>
      <c r="C43" s="2"/>
      <c r="D43" s="2"/>
      <c r="E43" s="2"/>
      <c r="F43" s="2"/>
      <c r="G43" s="2"/>
      <c r="H43" s="2"/>
      <c r="I43" s="2">
        <f t="shared" si="3"/>
        <v>-240.3780841375287</v>
      </c>
      <c r="J43" s="2">
        <f t="shared" si="4"/>
        <v>249.96617058006848</v>
      </c>
      <c r="K43" s="2">
        <f t="shared" si="5"/>
        <v>9.588086442539776</v>
      </c>
      <c r="L43" s="2"/>
      <c r="M43" s="2"/>
      <c r="N43" s="2">
        <f aca="true" t="shared" si="11" ref="N43:N59">IF(ABS(ROW($K43)-ROW($K$51))&lt;=$C$4,$K43*1/(1+ABS(ROW($K43)-(ROW($K$51)))),"")</f>
      </c>
      <c r="O43" s="2">
        <f t="shared" si="8"/>
      </c>
      <c r="P43" s="2">
        <f t="shared" si="9"/>
        <v>3.1960288141799253</v>
      </c>
      <c r="Q43" s="2">
        <f t="shared" si="10"/>
        <v>2.397021610634944</v>
      </c>
      <c r="S43">
        <f t="shared" si="0"/>
        <v>0.6820073030150979</v>
      </c>
    </row>
    <row r="44" spans="1:19" ht="12.75">
      <c r="A44" s="1">
        <v>250</v>
      </c>
      <c r="C44" s="2"/>
      <c r="D44" s="2"/>
      <c r="E44" s="2"/>
      <c r="F44" s="2"/>
      <c r="G44" s="2"/>
      <c r="H44" s="2"/>
      <c r="I44" s="2">
        <f t="shared" si="3"/>
        <v>-247.1269549516772</v>
      </c>
      <c r="J44" s="2">
        <f t="shared" si="4"/>
        <v>249.99962813650967</v>
      </c>
      <c r="K44" s="2">
        <f t="shared" si="5"/>
        <v>2.872673184832479</v>
      </c>
      <c r="L44" s="2"/>
      <c r="M44" s="2"/>
      <c r="N44" s="2">
        <f t="shared" si="11"/>
      </c>
      <c r="O44" s="2">
        <f t="shared" si="8"/>
      </c>
      <c r="P44" s="2">
        <f t="shared" si="9"/>
        <v>0.7181682962081197</v>
      </c>
      <c r="Q44" s="2">
        <f t="shared" si="10"/>
        <v>0.957557728277493</v>
      </c>
      <c r="S44">
        <f t="shared" si="0"/>
        <v>0.12802777049355996</v>
      </c>
    </row>
    <row r="45" spans="1:19" ht="12.75">
      <c r="A45" s="1">
        <v>250</v>
      </c>
      <c r="C45" s="2"/>
      <c r="D45" s="2"/>
      <c r="E45" s="2"/>
      <c r="F45" s="2"/>
      <c r="G45" s="2"/>
      <c r="H45" s="2"/>
      <c r="I45" s="2">
        <f t="shared" si="3"/>
        <v>-249.31799251337327</v>
      </c>
      <c r="J45" s="2">
        <f t="shared" si="4"/>
        <v>249.99999981638837</v>
      </c>
      <c r="K45" s="2">
        <f t="shared" si="5"/>
        <v>0.6820073030150979</v>
      </c>
      <c r="L45" s="2"/>
      <c r="M45" s="2"/>
      <c r="N45" s="2">
        <f t="shared" si="11"/>
      </c>
      <c r="O45" s="2"/>
      <c r="P45" s="2">
        <f t="shared" si="9"/>
        <v>0.13640146060301958</v>
      </c>
      <c r="Q45" s="2">
        <f t="shared" si="10"/>
        <v>0.34100365150754897</v>
      </c>
      <c r="S45">
        <f t="shared" si="0"/>
        <v>0.018942435896519783</v>
      </c>
    </row>
    <row r="46" spans="1:19" ht="12.75">
      <c r="A46" s="1">
        <v>250</v>
      </c>
      <c r="C46" s="2"/>
      <c r="D46" s="2"/>
      <c r="E46" s="2"/>
      <c r="F46" s="2"/>
      <c r="G46" s="2"/>
      <c r="H46" s="2"/>
      <c r="I46" s="2">
        <f t="shared" si="3"/>
        <v>-249.87197356486553</v>
      </c>
      <c r="J46" s="2">
        <f t="shared" si="4"/>
        <v>250.0000013353591</v>
      </c>
      <c r="K46" s="2">
        <f t="shared" si="5"/>
        <v>0.12802777049355996</v>
      </c>
      <c r="L46" s="2">
        <f>K46</f>
        <v>0.12802777049355996</v>
      </c>
      <c r="M46" s="2">
        <f>SUM(Q38:Q54)/$H$6</f>
        <v>2.7687930053185705</v>
      </c>
      <c r="N46" s="2">
        <f t="shared" si="11"/>
      </c>
      <c r="O46" s="2"/>
      <c r="P46" s="2">
        <f t="shared" si="9"/>
      </c>
      <c r="Q46" s="2">
        <f t="shared" si="10"/>
        <v>0.12802777049355996</v>
      </c>
      <c r="S46">
        <f t="shared" si="0"/>
        <v>0.0022136576771742966</v>
      </c>
    </row>
    <row r="47" spans="1:19" ht="12.75">
      <c r="A47" s="1">
        <v>250</v>
      </c>
      <c r="C47" s="2"/>
      <c r="D47" s="2"/>
      <c r="E47" s="2"/>
      <c r="F47" s="2"/>
      <c r="G47" s="2"/>
      <c r="H47" s="2"/>
      <c r="I47" s="2">
        <f t="shared" si="3"/>
        <v>-249.98105890174622</v>
      </c>
      <c r="J47" s="2">
        <f t="shared" si="4"/>
        <v>250.00000133764274</v>
      </c>
      <c r="K47" s="2">
        <f t="shared" si="5"/>
        <v>0.018942435896519783</v>
      </c>
      <c r="L47" s="2"/>
      <c r="M47" s="2"/>
      <c r="N47" s="2">
        <f t="shared" si="11"/>
        <v>0.0037884871793039563</v>
      </c>
      <c r="O47" s="2"/>
      <c r="P47" s="2">
        <f t="shared" si="9"/>
      </c>
      <c r="Q47" s="2">
        <f t="shared" si="10"/>
        <v>0.009471217948259891</v>
      </c>
      <c r="S47">
        <f t="shared" si="0"/>
        <v>0.0002156900388001759</v>
      </c>
    </row>
    <row r="48" spans="1:19" ht="12.75">
      <c r="A48" s="1">
        <v>250</v>
      </c>
      <c r="C48" s="2"/>
      <c r="D48" s="2"/>
      <c r="E48" s="2"/>
      <c r="F48" s="2"/>
      <c r="G48" s="2"/>
      <c r="H48" s="2"/>
      <c r="I48" s="2">
        <f t="shared" si="3"/>
        <v>-249.99778767996685</v>
      </c>
      <c r="J48" s="2">
        <f t="shared" si="4"/>
        <v>250.00000133764402</v>
      </c>
      <c r="K48" s="2">
        <f t="shared" si="5"/>
        <v>0.0022136576771742966</v>
      </c>
      <c r="L48" s="2"/>
      <c r="M48" s="2"/>
      <c r="N48" s="2">
        <f t="shared" si="11"/>
        <v>0.0005534144192935742</v>
      </c>
      <c r="O48" s="2">
        <f aca="true" t="shared" si="12" ref="O48:O64">IF(ABS(ROW($K48)-ROW($K$56))&lt;=$C$4,$K48*1/(1+ABS(ROW($K48)-(ROW($K$56)))),"")</f>
      </c>
      <c r="P48" s="2">
        <f t="shared" si="9"/>
      </c>
      <c r="Q48" s="2">
        <f t="shared" si="10"/>
        <v>0.0007378858923914322</v>
      </c>
      <c r="S48">
        <f t="shared" si="0"/>
        <v>2.9850099480199788E-05</v>
      </c>
    </row>
    <row r="49" spans="1:19" ht="12.75">
      <c r="A49" s="1">
        <v>250</v>
      </c>
      <c r="C49" s="2"/>
      <c r="D49" s="2"/>
      <c r="E49" s="2"/>
      <c r="F49" s="2"/>
      <c r="G49" s="2"/>
      <c r="H49" s="2"/>
      <c r="I49" s="2">
        <f t="shared" si="3"/>
        <v>-249.99978564760522</v>
      </c>
      <c r="J49" s="2">
        <f t="shared" si="4"/>
        <v>250.00000133764402</v>
      </c>
      <c r="K49" s="2">
        <f t="shared" si="5"/>
        <v>0.0002156900388001759</v>
      </c>
      <c r="L49" s="2"/>
      <c r="M49" s="2"/>
      <c r="N49" s="2">
        <f t="shared" si="11"/>
        <v>7.189667960005863E-05</v>
      </c>
      <c r="O49" s="2">
        <f t="shared" si="12"/>
      </c>
      <c r="P49" s="2">
        <f t="shared" si="9"/>
      </c>
      <c r="Q49" s="2">
        <f t="shared" si="10"/>
        <v>5.3922509700043975E-05</v>
      </c>
      <c r="S49">
        <f t="shared" si="0"/>
        <v>2.9850099480199788E-05</v>
      </c>
    </row>
    <row r="50" spans="1:19" ht="12.75">
      <c r="A50" s="1">
        <v>250</v>
      </c>
      <c r="C50" s="2"/>
      <c r="D50" s="2"/>
      <c r="E50" s="2"/>
      <c r="F50" s="2"/>
      <c r="G50" s="2"/>
      <c r="H50" s="2"/>
      <c r="I50" s="2">
        <f t="shared" si="3"/>
        <v>-249.99997148754454</v>
      </c>
      <c r="J50" s="2">
        <f t="shared" si="4"/>
        <v>250.00000133764402</v>
      </c>
      <c r="K50" s="2">
        <f t="shared" si="5"/>
        <v>2.9850099480199788E-05</v>
      </c>
      <c r="L50" s="2"/>
      <c r="M50" s="2"/>
      <c r="N50" s="2">
        <f t="shared" si="11"/>
        <v>1.4925049740099894E-05</v>
      </c>
      <c r="O50" s="2">
        <f t="shared" si="12"/>
      </c>
      <c r="P50" s="2"/>
      <c r="Q50" s="2">
        <f t="shared" si="10"/>
        <v>5.970019896039958E-06</v>
      </c>
      <c r="S50">
        <f t="shared" si="0"/>
        <v>2.9850099480199788E-05</v>
      </c>
    </row>
    <row r="51" spans="1:19" ht="12.75">
      <c r="A51" s="1">
        <v>250</v>
      </c>
      <c r="C51" s="2"/>
      <c r="D51" s="2"/>
      <c r="E51" s="2"/>
      <c r="F51" s="2"/>
      <c r="G51" s="2"/>
      <c r="H51" s="2"/>
      <c r="I51" s="2">
        <f t="shared" si="3"/>
        <v>-249.99997148754454</v>
      </c>
      <c r="J51" s="2">
        <f t="shared" si="4"/>
        <v>250.00000133764402</v>
      </c>
      <c r="K51" s="2">
        <f t="shared" si="5"/>
        <v>2.9850099480199788E-05</v>
      </c>
      <c r="L51" s="2">
        <f>K51</f>
        <v>2.9850099480199788E-05</v>
      </c>
      <c r="M51" s="2">
        <f>SUM(N43:N59)/$H$6</f>
        <v>0.0014200677016055195</v>
      </c>
      <c r="N51" s="2">
        <f t="shared" si="11"/>
        <v>2.9850099480199788E-05</v>
      </c>
      <c r="O51" s="2">
        <f t="shared" si="12"/>
      </c>
      <c r="P51" s="2"/>
      <c r="Q51" s="2">
        <f t="shared" si="10"/>
      </c>
      <c r="S51">
        <f t="shared" si="0"/>
        <v>2.9850099480199788E-05</v>
      </c>
    </row>
    <row r="52" spans="1:19" ht="12.75">
      <c r="A52" s="1">
        <v>250</v>
      </c>
      <c r="C52" s="2"/>
      <c r="D52" s="2"/>
      <c r="E52" s="2"/>
      <c r="F52" s="2"/>
      <c r="G52" s="2"/>
      <c r="H52" s="2"/>
      <c r="I52" s="2">
        <f t="shared" si="3"/>
        <v>-249.99997148754454</v>
      </c>
      <c r="J52" s="2">
        <f t="shared" si="4"/>
        <v>250.00000133764402</v>
      </c>
      <c r="K52" s="2">
        <f t="shared" si="5"/>
        <v>2.9850099480199788E-05</v>
      </c>
      <c r="L52" s="2"/>
      <c r="M52" s="2"/>
      <c r="N52" s="2">
        <f t="shared" si="11"/>
        <v>1.4925049740099894E-05</v>
      </c>
      <c r="O52" s="2">
        <f t="shared" si="12"/>
        <v>5.970019896039958E-06</v>
      </c>
      <c r="P52" s="2"/>
      <c r="Q52" s="2">
        <f t="shared" si="10"/>
      </c>
      <c r="S52">
        <f t="shared" si="0"/>
        <v>2.9850099480199788E-05</v>
      </c>
    </row>
    <row r="53" spans="1:19" ht="12.75">
      <c r="A53" s="1">
        <v>250</v>
      </c>
      <c r="C53" s="2"/>
      <c r="D53" s="2"/>
      <c r="E53" s="2"/>
      <c r="F53" s="2"/>
      <c r="G53" s="2"/>
      <c r="H53" s="2"/>
      <c r="I53" s="2">
        <f t="shared" si="3"/>
        <v>-249.99997148754454</v>
      </c>
      <c r="J53" s="2">
        <f t="shared" si="4"/>
        <v>250.00000133764402</v>
      </c>
      <c r="K53" s="2">
        <f t="shared" si="5"/>
        <v>2.9850099480199788E-05</v>
      </c>
      <c r="L53" s="2"/>
      <c r="M53" s="2"/>
      <c r="N53" s="2">
        <f t="shared" si="11"/>
        <v>9.950033160066596E-06</v>
      </c>
      <c r="O53" s="2">
        <f t="shared" si="12"/>
        <v>7.462524870049947E-06</v>
      </c>
      <c r="P53" s="2">
        <f aca="true" t="shared" si="13" ref="P53:P69">IF(ABS(ROW($K53)-ROW($K$61))&lt;=$C$4,$K53*1/(1+ABS(ROW($K53)-(ROW($K$61)))),"")</f>
      </c>
      <c r="Q53" s="2">
        <f t="shared" si="10"/>
      </c>
      <c r="S53">
        <f aca="true" t="shared" si="14" ref="S53:S84">K55</f>
        <v>2.9850099480199788E-05</v>
      </c>
    </row>
    <row r="54" spans="1:19" ht="12.75">
      <c r="A54" s="1">
        <v>250</v>
      </c>
      <c r="C54" s="2"/>
      <c r="D54" s="2"/>
      <c r="E54" s="2"/>
      <c r="F54" s="2"/>
      <c r="G54" s="2"/>
      <c r="H54" s="2"/>
      <c r="I54" s="2">
        <f t="shared" si="3"/>
        <v>-249.99997148754454</v>
      </c>
      <c r="J54" s="2">
        <f t="shared" si="4"/>
        <v>250.00000133764402</v>
      </c>
      <c r="K54" s="2">
        <f t="shared" si="5"/>
        <v>2.9850099480199788E-05</v>
      </c>
      <c r="L54" s="2"/>
      <c r="M54" s="2"/>
      <c r="N54" s="2">
        <f t="shared" si="11"/>
        <v>7.462524870049947E-06</v>
      </c>
      <c r="O54" s="2">
        <f t="shared" si="12"/>
        <v>9.950033160066596E-06</v>
      </c>
      <c r="P54" s="2">
        <f t="shared" si="13"/>
      </c>
      <c r="Q54" s="2">
        <f t="shared" si="10"/>
      </c>
      <c r="S54">
        <f t="shared" si="14"/>
        <v>2.9850099480199788E-05</v>
      </c>
    </row>
    <row r="55" spans="1:19" ht="12.75">
      <c r="A55" s="1">
        <v>250</v>
      </c>
      <c r="C55" s="2"/>
      <c r="D55" s="2"/>
      <c r="E55" s="2"/>
      <c r="F55" s="2"/>
      <c r="G55" s="2"/>
      <c r="H55" s="2"/>
      <c r="I55" s="2">
        <f aca="true" t="shared" si="15" ref="I55:I86">SUMPRODUCT(A33:A53,$D$22:$D$42)</f>
        <v>-249.99997148754454</v>
      </c>
      <c r="J55" s="2">
        <f aca="true" t="shared" si="16" ref="J55:J86">SUMPRODUCT(A33:A53,$F$22:$F$42)</f>
        <v>250.00000133764402</v>
      </c>
      <c r="K55" s="2">
        <f aca="true" t="shared" si="17" ref="K55:K86">SUM(I55:J55)</f>
        <v>2.9850099480199788E-05</v>
      </c>
      <c r="L55" s="2"/>
      <c r="M55" s="2"/>
      <c r="N55" s="2">
        <f t="shared" si="11"/>
        <v>5.970019896039958E-06</v>
      </c>
      <c r="O55" s="2">
        <f t="shared" si="12"/>
        <v>1.4925049740099894E-05</v>
      </c>
      <c r="P55" s="2">
        <f t="shared" si="13"/>
      </c>
      <c r="Q55" s="2"/>
      <c r="S55">
        <f t="shared" si="14"/>
        <v>2.9850099480199788E-05</v>
      </c>
    </row>
    <row r="56" spans="1:19" ht="12.75">
      <c r="A56" s="1">
        <v>250</v>
      </c>
      <c r="C56" s="2"/>
      <c r="D56" s="2"/>
      <c r="E56" s="2"/>
      <c r="F56" s="2"/>
      <c r="G56" s="2"/>
      <c r="H56" s="2"/>
      <c r="I56" s="2">
        <f t="shared" si="15"/>
        <v>-249.99997148754454</v>
      </c>
      <c r="J56" s="2">
        <f t="shared" si="16"/>
        <v>250.00000133764402</v>
      </c>
      <c r="K56" s="2">
        <f t="shared" si="17"/>
        <v>2.9850099480199788E-05</v>
      </c>
      <c r="L56" s="2">
        <f>K56</f>
        <v>2.9850099480199788E-05</v>
      </c>
      <c r="M56" s="2">
        <f>SUM(O48:O64)/$H$6</f>
        <v>3.362063836190924E-05</v>
      </c>
      <c r="N56" s="2">
        <f t="shared" si="11"/>
      </c>
      <c r="O56" s="2">
        <f t="shared" si="12"/>
        <v>2.9850099480199788E-05</v>
      </c>
      <c r="P56" s="2">
        <f t="shared" si="13"/>
      </c>
      <c r="Q56" s="2"/>
      <c r="S56">
        <f t="shared" si="14"/>
        <v>2.9850099480199788E-05</v>
      </c>
    </row>
    <row r="57" spans="1:19" ht="12.75">
      <c r="A57" s="1">
        <v>250</v>
      </c>
      <c r="C57" s="2"/>
      <c r="D57" s="2"/>
      <c r="E57" s="2"/>
      <c r="F57" s="2"/>
      <c r="G57" s="2"/>
      <c r="H57" s="2"/>
      <c r="I57" s="2">
        <f t="shared" si="15"/>
        <v>-249.99997148754454</v>
      </c>
      <c r="J57" s="2">
        <f t="shared" si="16"/>
        <v>250.00000133764402</v>
      </c>
      <c r="K57" s="2">
        <f t="shared" si="17"/>
        <v>2.9850099480199788E-05</v>
      </c>
      <c r="L57" s="2"/>
      <c r="M57" s="2"/>
      <c r="N57" s="2">
        <f t="shared" si="11"/>
      </c>
      <c r="O57" s="2">
        <f t="shared" si="12"/>
        <v>1.4925049740099894E-05</v>
      </c>
      <c r="P57" s="2">
        <f t="shared" si="13"/>
        <v>5.970019896039958E-06</v>
      </c>
      <c r="Q57" s="2"/>
      <c r="S57">
        <f t="shared" si="14"/>
        <v>2.9850099480199788E-05</v>
      </c>
    </row>
    <row r="58" spans="1:19" ht="12.75">
      <c r="A58" s="1">
        <v>250</v>
      </c>
      <c r="C58" s="2"/>
      <c r="D58" s="2"/>
      <c r="E58" s="2"/>
      <c r="F58" s="2"/>
      <c r="G58" s="2"/>
      <c r="H58" s="2"/>
      <c r="I58" s="2">
        <f t="shared" si="15"/>
        <v>-249.99997148754454</v>
      </c>
      <c r="J58" s="2">
        <f t="shared" si="16"/>
        <v>250.00000133764402</v>
      </c>
      <c r="K58" s="2">
        <f t="shared" si="17"/>
        <v>2.9850099480199788E-05</v>
      </c>
      <c r="L58" s="2"/>
      <c r="M58" s="2"/>
      <c r="N58" s="2">
        <f t="shared" si="11"/>
      </c>
      <c r="O58" s="2">
        <f t="shared" si="12"/>
        <v>9.950033160066596E-06</v>
      </c>
      <c r="P58" s="2">
        <f t="shared" si="13"/>
        <v>7.462524870049947E-06</v>
      </c>
      <c r="Q58" s="2">
        <f aca="true" t="shared" si="18" ref="Q58:Q74">IF(ABS(ROW($K58)-ROW($K$66))&lt;=$C$4,$K58*1/(1+ABS(ROW($K58)-(ROW($K$66)))),"")</f>
      </c>
      <c r="S58">
        <f t="shared" si="14"/>
        <v>2.9850099480199788E-05</v>
      </c>
    </row>
    <row r="59" spans="1:19" ht="12.75">
      <c r="A59" s="1">
        <v>250</v>
      </c>
      <c r="C59" s="2"/>
      <c r="D59" s="2"/>
      <c r="E59" s="2"/>
      <c r="F59" s="2"/>
      <c r="G59" s="2"/>
      <c r="H59" s="2"/>
      <c r="I59" s="2">
        <f t="shared" si="15"/>
        <v>-249.99997148754454</v>
      </c>
      <c r="J59" s="2">
        <f t="shared" si="16"/>
        <v>250.00000133764402</v>
      </c>
      <c r="K59" s="2">
        <f t="shared" si="17"/>
        <v>2.9850099480199788E-05</v>
      </c>
      <c r="L59" s="2"/>
      <c r="M59" s="2"/>
      <c r="N59" s="2">
        <f t="shared" si="11"/>
      </c>
      <c r="O59" s="2">
        <f t="shared" si="12"/>
        <v>7.462524870049947E-06</v>
      </c>
      <c r="P59" s="2">
        <f t="shared" si="13"/>
        <v>9.950033160066596E-06</v>
      </c>
      <c r="Q59" s="2">
        <f t="shared" si="18"/>
      </c>
      <c r="S59">
        <f t="shared" si="14"/>
        <v>2.9850099480199788E-05</v>
      </c>
    </row>
    <row r="60" spans="1:19" ht="12.75">
      <c r="A60" s="1">
        <v>250</v>
      </c>
      <c r="C60" s="2"/>
      <c r="D60" s="2"/>
      <c r="E60" s="2"/>
      <c r="F60" s="2"/>
      <c r="G60" s="2"/>
      <c r="H60" s="2"/>
      <c r="I60" s="2">
        <f t="shared" si="15"/>
        <v>-249.99997148754454</v>
      </c>
      <c r="J60" s="2">
        <f t="shared" si="16"/>
        <v>250.00000133764402</v>
      </c>
      <c r="K60" s="2">
        <f t="shared" si="17"/>
        <v>2.9850099480199788E-05</v>
      </c>
      <c r="L60" s="2"/>
      <c r="M60" s="2"/>
      <c r="N60" s="2"/>
      <c r="O60" s="2">
        <f t="shared" si="12"/>
        <v>5.970019896039958E-06</v>
      </c>
      <c r="P60" s="2">
        <f t="shared" si="13"/>
        <v>1.4925049740099894E-05</v>
      </c>
      <c r="Q60" s="2">
        <f t="shared" si="18"/>
      </c>
      <c r="S60">
        <f t="shared" si="14"/>
        <v>2.9850099480199788E-05</v>
      </c>
    </row>
    <row r="61" spans="1:19" ht="12.75">
      <c r="A61" s="1">
        <v>250</v>
      </c>
      <c r="C61" s="2"/>
      <c r="D61" s="2"/>
      <c r="E61" s="2"/>
      <c r="F61" s="2"/>
      <c r="G61" s="2"/>
      <c r="H61" s="2"/>
      <c r="I61" s="2">
        <f t="shared" si="15"/>
        <v>-249.99997148754454</v>
      </c>
      <c r="J61" s="2">
        <f t="shared" si="16"/>
        <v>250.00000133764402</v>
      </c>
      <c r="K61" s="2">
        <f t="shared" si="17"/>
        <v>2.9850099480199788E-05</v>
      </c>
      <c r="L61" s="2">
        <f>K61</f>
        <v>2.9850099480199788E-05</v>
      </c>
      <c r="M61" s="2">
        <f>SUM(P53:P69)/$H$6</f>
        <v>3.362063836190924E-05</v>
      </c>
      <c r="N61" s="2"/>
      <c r="O61" s="2">
        <f t="shared" si="12"/>
      </c>
      <c r="P61" s="2">
        <f t="shared" si="13"/>
        <v>2.9850099480199788E-05</v>
      </c>
      <c r="Q61" s="2">
        <f t="shared" si="18"/>
      </c>
      <c r="S61">
        <f t="shared" si="14"/>
        <v>2.9850099480199788E-05</v>
      </c>
    </row>
    <row r="62" spans="1:19" ht="12.75">
      <c r="A62" s="1">
        <v>250</v>
      </c>
      <c r="C62" s="2"/>
      <c r="D62" s="2"/>
      <c r="E62" s="2"/>
      <c r="F62" s="2"/>
      <c r="G62" s="2"/>
      <c r="H62" s="2"/>
      <c r="I62" s="2">
        <f t="shared" si="15"/>
        <v>-249.99997148754454</v>
      </c>
      <c r="J62" s="2">
        <f t="shared" si="16"/>
        <v>250.00000133764402</v>
      </c>
      <c r="K62" s="2">
        <f t="shared" si="17"/>
        <v>2.9850099480199788E-05</v>
      </c>
      <c r="L62" s="2"/>
      <c r="M62" s="2"/>
      <c r="N62" s="2"/>
      <c r="O62" s="2">
        <f t="shared" si="12"/>
      </c>
      <c r="P62" s="2">
        <f t="shared" si="13"/>
        <v>1.4925049740099894E-05</v>
      </c>
      <c r="Q62" s="2">
        <f t="shared" si="18"/>
        <v>5.970019896039958E-06</v>
      </c>
      <c r="S62">
        <f t="shared" si="14"/>
        <v>2.9850099480199788E-05</v>
      </c>
    </row>
    <row r="63" spans="1:19" ht="12.75">
      <c r="A63" s="1">
        <v>250</v>
      </c>
      <c r="C63" s="2"/>
      <c r="D63" s="2"/>
      <c r="E63" s="2"/>
      <c r="F63" s="2"/>
      <c r="G63" s="2"/>
      <c r="H63" s="2"/>
      <c r="I63" s="2">
        <f t="shared" si="15"/>
        <v>-249.99997148754454</v>
      </c>
      <c r="J63" s="2">
        <f t="shared" si="16"/>
        <v>250.00000133764402</v>
      </c>
      <c r="K63" s="2">
        <f t="shared" si="17"/>
        <v>2.9850099480199788E-05</v>
      </c>
      <c r="L63" s="2"/>
      <c r="M63" s="2"/>
      <c r="N63" s="2">
        <f aca="true" t="shared" si="19" ref="N63:N79">IF(ABS(ROW($K63)-ROW($K$71))&lt;=$C$4,$K63*1/(1+ABS(ROW($K63)-(ROW($K$71)))),"")</f>
      </c>
      <c r="O63" s="2">
        <f t="shared" si="12"/>
      </c>
      <c r="P63" s="2">
        <f t="shared" si="13"/>
        <v>9.950033160066596E-06</v>
      </c>
      <c r="Q63" s="2">
        <f t="shared" si="18"/>
        <v>7.462524870049947E-06</v>
      </c>
      <c r="S63">
        <f t="shared" si="14"/>
        <v>2.9850099480199788E-05</v>
      </c>
    </row>
    <row r="64" spans="1:19" ht="12.75">
      <c r="A64" s="1">
        <v>0</v>
      </c>
      <c r="C64" s="2"/>
      <c r="D64" s="2"/>
      <c r="E64" s="2"/>
      <c r="F64" s="2"/>
      <c r="G64" s="2"/>
      <c r="H64" s="2"/>
      <c r="I64" s="2">
        <f t="shared" si="15"/>
        <v>-249.99997148754454</v>
      </c>
      <c r="J64" s="2">
        <f t="shared" si="16"/>
        <v>250.00000133764402</v>
      </c>
      <c r="K64" s="2">
        <f t="shared" si="17"/>
        <v>2.9850099480199788E-05</v>
      </c>
      <c r="L64" s="2"/>
      <c r="M64" s="2"/>
      <c r="N64" s="2">
        <f t="shared" si="19"/>
      </c>
      <c r="O64" s="2">
        <f t="shared" si="12"/>
      </c>
      <c r="P64" s="2">
        <f t="shared" si="13"/>
        <v>7.462524870049947E-06</v>
      </c>
      <c r="Q64" s="2">
        <f t="shared" si="18"/>
        <v>9.950033160066596E-06</v>
      </c>
      <c r="S64">
        <f t="shared" si="14"/>
        <v>0.0002156900388285976</v>
      </c>
    </row>
    <row r="65" spans="1:19" ht="12.75">
      <c r="A65" s="1">
        <v>0</v>
      </c>
      <c r="C65" s="2"/>
      <c r="D65" s="2"/>
      <c r="E65" s="2"/>
      <c r="F65" s="2"/>
      <c r="G65" s="2"/>
      <c r="H65" s="2"/>
      <c r="I65" s="2">
        <f t="shared" si="15"/>
        <v>-249.99997148754454</v>
      </c>
      <c r="J65" s="2">
        <f t="shared" si="16"/>
        <v>250.00000133764402</v>
      </c>
      <c r="K65" s="2">
        <f t="shared" si="17"/>
        <v>2.9850099480199788E-05</v>
      </c>
      <c r="L65" s="2"/>
      <c r="M65" s="2"/>
      <c r="N65" s="2">
        <f t="shared" si="19"/>
      </c>
      <c r="O65" s="2"/>
      <c r="P65" s="2">
        <f t="shared" si="13"/>
        <v>5.970019896039958E-06</v>
      </c>
      <c r="Q65" s="2">
        <f t="shared" si="18"/>
        <v>1.4925049740099894E-05</v>
      </c>
      <c r="S65">
        <f t="shared" si="14"/>
        <v>0.0022136576772027183</v>
      </c>
    </row>
    <row r="66" spans="1:19" ht="12.75">
      <c r="A66" s="1">
        <v>0</v>
      </c>
      <c r="C66" s="2"/>
      <c r="D66" s="2"/>
      <c r="E66" s="2"/>
      <c r="F66" s="2"/>
      <c r="G66" s="2"/>
      <c r="H66" s="2"/>
      <c r="I66" s="2">
        <f t="shared" si="15"/>
        <v>-249.9997856476052</v>
      </c>
      <c r="J66" s="2">
        <f t="shared" si="16"/>
        <v>250.00000133764402</v>
      </c>
      <c r="K66" s="2">
        <f t="shared" si="17"/>
        <v>0.0002156900388285976</v>
      </c>
      <c r="L66" s="2">
        <f>K66</f>
        <v>0.0002156900388285976</v>
      </c>
      <c r="M66" s="2">
        <f>SUM(Q58:Q74)/$H$6</f>
        <v>0.055605276325386394</v>
      </c>
      <c r="N66" s="2">
        <f t="shared" si="19"/>
      </c>
      <c r="O66" s="2"/>
      <c r="P66" s="2">
        <f t="shared" si="13"/>
      </c>
      <c r="Q66" s="2">
        <f t="shared" si="18"/>
        <v>0.0002156900388285976</v>
      </c>
      <c r="S66">
        <f t="shared" si="14"/>
        <v>0.018942435896576626</v>
      </c>
    </row>
    <row r="67" spans="1:19" ht="12.75">
      <c r="A67" s="1">
        <v>0</v>
      </c>
      <c r="C67" s="2"/>
      <c r="D67" s="2"/>
      <c r="E67" s="2"/>
      <c r="F67" s="2"/>
      <c r="G67" s="2"/>
      <c r="H67" s="2"/>
      <c r="I67" s="2">
        <f t="shared" si="15"/>
        <v>-249.99778767996682</v>
      </c>
      <c r="J67" s="2">
        <f t="shared" si="16"/>
        <v>250.00000133764402</v>
      </c>
      <c r="K67" s="2">
        <f t="shared" si="17"/>
        <v>0.0022136576772027183</v>
      </c>
      <c r="L67" s="2"/>
      <c r="M67" s="2"/>
      <c r="N67" s="2">
        <f t="shared" si="19"/>
        <v>0.00044273153544054366</v>
      </c>
      <c r="O67" s="2"/>
      <c r="P67" s="2">
        <f t="shared" si="13"/>
      </c>
      <c r="Q67" s="2">
        <f t="shared" si="18"/>
        <v>0.0011068288386013592</v>
      </c>
      <c r="S67">
        <f t="shared" si="14"/>
        <v>0.1280277704936168</v>
      </c>
    </row>
    <row r="68" spans="1:19" ht="12.75">
      <c r="A68" s="1">
        <v>0</v>
      </c>
      <c r="C68" s="2"/>
      <c r="D68" s="2"/>
      <c r="E68" s="2"/>
      <c r="F68" s="2"/>
      <c r="G68" s="2"/>
      <c r="H68" s="2"/>
      <c r="I68" s="2">
        <f t="shared" si="15"/>
        <v>-249.9810589017462</v>
      </c>
      <c r="J68" s="2">
        <f t="shared" si="16"/>
        <v>250.00000133764277</v>
      </c>
      <c r="K68" s="2">
        <f t="shared" si="17"/>
        <v>0.018942435896576626</v>
      </c>
      <c r="L68" s="2"/>
      <c r="M68" s="2"/>
      <c r="N68" s="2">
        <f t="shared" si="19"/>
        <v>0.0047356089741441565</v>
      </c>
      <c r="O68" s="2">
        <f aca="true" t="shared" si="20" ref="O68:O84">IF(ABS(ROW($K68)-ROW($K$76))&lt;=$C$4,$K68*1/(1+ABS(ROW($K68)-(ROW($K$76)))),"")</f>
      </c>
      <c r="P68" s="2">
        <f t="shared" si="13"/>
      </c>
      <c r="Q68" s="2">
        <f t="shared" si="18"/>
        <v>0.006314145298858875</v>
      </c>
      <c r="S68">
        <f t="shared" si="14"/>
        <v>0.6820073030151548</v>
      </c>
    </row>
    <row r="69" spans="1:19" ht="12.75">
      <c r="A69" s="1">
        <v>0</v>
      </c>
      <c r="C69" s="2"/>
      <c r="D69" s="2"/>
      <c r="E69" s="2"/>
      <c r="F69" s="2"/>
      <c r="G69" s="2"/>
      <c r="H69" s="2"/>
      <c r="I69" s="2">
        <f t="shared" si="15"/>
        <v>-249.87197356486547</v>
      </c>
      <c r="J69" s="2">
        <f t="shared" si="16"/>
        <v>250.0000013353591</v>
      </c>
      <c r="K69" s="2">
        <f t="shared" si="17"/>
        <v>0.1280277704936168</v>
      </c>
      <c r="L69" s="2"/>
      <c r="M69" s="2"/>
      <c r="N69" s="2">
        <f t="shared" si="19"/>
        <v>0.04267592349787227</v>
      </c>
      <c r="O69" s="2">
        <f t="shared" si="20"/>
      </c>
      <c r="P69" s="2">
        <f t="shared" si="13"/>
      </c>
      <c r="Q69" s="2">
        <f t="shared" si="18"/>
        <v>0.0320069426234042</v>
      </c>
      <c r="S69">
        <f t="shared" si="14"/>
        <v>2.8726731848325358</v>
      </c>
    </row>
    <row r="70" spans="1:19" ht="12.75">
      <c r="A70" s="1">
        <v>0</v>
      </c>
      <c r="C70" s="2"/>
      <c r="D70" s="2"/>
      <c r="E70" s="2"/>
      <c r="F70" s="2"/>
      <c r="G70" s="2"/>
      <c r="H70" s="2"/>
      <c r="I70" s="2">
        <f t="shared" si="15"/>
        <v>-249.3179925133732</v>
      </c>
      <c r="J70" s="2">
        <f t="shared" si="16"/>
        <v>249.99999981638837</v>
      </c>
      <c r="K70" s="2">
        <f t="shared" si="17"/>
        <v>0.6820073030151548</v>
      </c>
      <c r="L70" s="2"/>
      <c r="M70" s="2"/>
      <c r="N70" s="2">
        <f t="shared" si="19"/>
        <v>0.3410036515075774</v>
      </c>
      <c r="O70" s="2">
        <f t="shared" si="20"/>
      </c>
      <c r="P70" s="2"/>
      <c r="Q70" s="2">
        <f t="shared" si="18"/>
        <v>0.13640146060303096</v>
      </c>
      <c r="S70">
        <f t="shared" si="14"/>
        <v>9.588086442539833</v>
      </c>
    </row>
    <row r="71" spans="1:19" ht="12.75">
      <c r="A71" s="1">
        <v>0</v>
      </c>
      <c r="C71" s="2"/>
      <c r="D71" s="2"/>
      <c r="E71" s="2"/>
      <c r="F71" s="2"/>
      <c r="G71" s="2"/>
      <c r="H71" s="2"/>
      <c r="I71" s="2">
        <f t="shared" si="15"/>
        <v>-247.12695495167713</v>
      </c>
      <c r="J71" s="2">
        <f t="shared" si="16"/>
        <v>249.99962813650967</v>
      </c>
      <c r="K71" s="2">
        <f t="shared" si="17"/>
        <v>2.8726731848325358</v>
      </c>
      <c r="L71" s="2">
        <f>K71</f>
        <v>2.8726731848325358</v>
      </c>
      <c r="M71" s="2">
        <f>SUM(N63:N79)/$H$6</f>
        <v>9.985337714054593</v>
      </c>
      <c r="N71" s="2">
        <f t="shared" si="19"/>
        <v>2.8726731848325358</v>
      </c>
      <c r="O71" s="2">
        <f t="shared" si="20"/>
      </c>
      <c r="P71" s="2"/>
      <c r="Q71" s="2">
        <f t="shared" si="18"/>
      </c>
      <c r="S71">
        <f t="shared" si="14"/>
        <v>24.669823797791793</v>
      </c>
    </row>
    <row r="72" spans="1:19" ht="12.75">
      <c r="A72" s="1">
        <v>0</v>
      </c>
      <c r="C72" s="2"/>
      <c r="D72" s="2"/>
      <c r="E72" s="2"/>
      <c r="F72" s="2"/>
      <c r="G72" s="2"/>
      <c r="H72" s="2"/>
      <c r="I72" s="2">
        <f t="shared" si="15"/>
        <v>-240.37808413752862</v>
      </c>
      <c r="J72" s="2">
        <f t="shared" si="16"/>
        <v>249.96617058006845</v>
      </c>
      <c r="K72" s="2">
        <f t="shared" si="17"/>
        <v>9.588086442539833</v>
      </c>
      <c r="L72" s="2"/>
      <c r="M72" s="2"/>
      <c r="N72" s="2">
        <f t="shared" si="19"/>
        <v>4.794043221269916</v>
      </c>
      <c r="O72" s="2">
        <f t="shared" si="20"/>
        <v>1.9176172885079665</v>
      </c>
      <c r="P72" s="2"/>
      <c r="Q72" s="2">
        <f t="shared" si="18"/>
      </c>
      <c r="S72">
        <f t="shared" si="14"/>
        <v>41.41842273438772</v>
      </c>
    </row>
    <row r="73" spans="1:19" ht="12.75">
      <c r="A73" s="1">
        <v>0</v>
      </c>
      <c r="C73" s="2"/>
      <c r="D73" s="2"/>
      <c r="E73" s="2"/>
      <c r="F73" s="2"/>
      <c r="G73" s="2"/>
      <c r="H73" s="2"/>
      <c r="I73" s="2">
        <f t="shared" si="15"/>
        <v>-224.18838467929214</v>
      </c>
      <c r="J73" s="2">
        <f t="shared" si="16"/>
        <v>248.85820847708393</v>
      </c>
      <c r="K73" s="2">
        <f t="shared" si="17"/>
        <v>24.669823797791793</v>
      </c>
      <c r="L73" s="2"/>
      <c r="M73" s="2"/>
      <c r="N73" s="2">
        <f t="shared" si="19"/>
        <v>8.223274599263931</v>
      </c>
      <c r="O73" s="2">
        <f t="shared" si="20"/>
        <v>6.167455949447948</v>
      </c>
      <c r="P73" s="2">
        <f aca="true" t="shared" si="21" ref="P73:P89">IF(ABS(ROW($K73)-ROW($K$81))&lt;=$C$4,$K73*1/(1+ABS(ROW($K73)-(ROW($K$81)))),"")</f>
      </c>
      <c r="Q73" s="2">
        <f t="shared" si="18"/>
      </c>
      <c r="S73">
        <f t="shared" si="14"/>
        <v>24.933907450139316</v>
      </c>
    </row>
    <row r="74" spans="1:19" ht="12.75">
      <c r="A74" s="1">
        <v>0</v>
      </c>
      <c r="C74" s="2"/>
      <c r="D74" s="2"/>
      <c r="E74" s="2"/>
      <c r="F74" s="2"/>
      <c r="G74" s="2"/>
      <c r="H74" s="2"/>
      <c r="I74" s="2">
        <f t="shared" si="15"/>
        <v>-193.9420441143992</v>
      </c>
      <c r="J74" s="2">
        <f t="shared" si="16"/>
        <v>235.36046684878693</v>
      </c>
      <c r="K74" s="2">
        <f t="shared" si="17"/>
        <v>41.41842273438772</v>
      </c>
      <c r="L74" s="2"/>
      <c r="M74" s="2"/>
      <c r="N74" s="2">
        <f t="shared" si="19"/>
        <v>10.35460568359693</v>
      </c>
      <c r="O74" s="2">
        <f t="shared" si="20"/>
        <v>13.806140911462572</v>
      </c>
      <c r="P74" s="2">
        <f t="shared" si="21"/>
      </c>
      <c r="Q74" s="2">
        <f t="shared" si="18"/>
      </c>
      <c r="S74">
        <f t="shared" si="14"/>
        <v>-24.933877600039764</v>
      </c>
    </row>
    <row r="75" spans="1:19" ht="12.75">
      <c r="A75" s="1">
        <v>0</v>
      </c>
      <c r="C75" s="2"/>
      <c r="D75" s="2"/>
      <c r="E75" s="2"/>
      <c r="F75" s="2"/>
      <c r="G75" s="2"/>
      <c r="H75" s="2"/>
      <c r="I75" s="2">
        <f t="shared" si="15"/>
        <v>-149.93387826886178</v>
      </c>
      <c r="J75" s="2">
        <f t="shared" si="16"/>
        <v>174.8677857190011</v>
      </c>
      <c r="K75" s="2">
        <f t="shared" si="17"/>
        <v>24.933907450139316</v>
      </c>
      <c r="L75" s="2"/>
      <c r="M75" s="2"/>
      <c r="N75" s="2">
        <f t="shared" si="19"/>
        <v>4.986781490027863</v>
      </c>
      <c r="O75" s="2">
        <f t="shared" si="20"/>
        <v>12.466953725069658</v>
      </c>
      <c r="P75" s="2">
        <f t="shared" si="21"/>
      </c>
      <c r="Q75" s="2"/>
      <c r="S75">
        <f t="shared" si="14"/>
        <v>-41.41839288428817</v>
      </c>
    </row>
    <row r="76" spans="1:19" ht="12.75">
      <c r="A76" s="1">
        <v>0</v>
      </c>
      <c r="C76" s="2"/>
      <c r="D76" s="2"/>
      <c r="E76" s="2"/>
      <c r="F76" s="2"/>
      <c r="G76" s="2"/>
      <c r="H76" s="2"/>
      <c r="I76" s="2">
        <f t="shared" si="15"/>
        <v>-100.06609321868268</v>
      </c>
      <c r="J76" s="2">
        <f t="shared" si="16"/>
        <v>75.13221561864292</v>
      </c>
      <c r="K76" s="2">
        <f t="shared" si="17"/>
        <v>-24.933877600039764</v>
      </c>
      <c r="L76" s="2">
        <f>K76</f>
        <v>-24.933877600039764</v>
      </c>
      <c r="M76" s="2">
        <f>SUM(O68:O84)/$H$6</f>
        <v>-7.098856936415727</v>
      </c>
      <c r="N76" s="2">
        <f t="shared" si="19"/>
      </c>
      <c r="O76" s="2">
        <f t="shared" si="20"/>
        <v>-24.933877600039764</v>
      </c>
      <c r="P76" s="2">
        <f t="shared" si="21"/>
      </c>
      <c r="Q76" s="2"/>
      <c r="S76">
        <f t="shared" si="14"/>
        <v>-24.669793947692266</v>
      </c>
    </row>
    <row r="77" spans="1:19" ht="12.75">
      <c r="A77" s="1">
        <v>0</v>
      </c>
      <c r="C77" s="2"/>
      <c r="D77" s="2"/>
      <c r="E77" s="2"/>
      <c r="F77" s="2"/>
      <c r="G77" s="2"/>
      <c r="H77" s="2"/>
      <c r="I77" s="2">
        <f t="shared" si="15"/>
        <v>-56.05792737314525</v>
      </c>
      <c r="J77" s="2">
        <f t="shared" si="16"/>
        <v>14.639534488857079</v>
      </c>
      <c r="K77" s="2">
        <f t="shared" si="17"/>
        <v>-41.41839288428817</v>
      </c>
      <c r="L77" s="2"/>
      <c r="M77" s="2"/>
      <c r="N77" s="2">
        <f t="shared" si="19"/>
      </c>
      <c r="O77" s="2">
        <f t="shared" si="20"/>
        <v>-20.709196442144084</v>
      </c>
      <c r="P77" s="2">
        <f t="shared" si="21"/>
        <v>-8.283678576857634</v>
      </c>
      <c r="Q77" s="2"/>
      <c r="S77">
        <f t="shared" si="14"/>
        <v>-9.588056592440301</v>
      </c>
    </row>
    <row r="78" spans="1:19" ht="12.75">
      <c r="A78" s="1">
        <v>0</v>
      </c>
      <c r="C78" s="2"/>
      <c r="D78" s="2"/>
      <c r="E78" s="2"/>
      <c r="F78" s="2"/>
      <c r="G78" s="2"/>
      <c r="H78" s="2"/>
      <c r="I78" s="2">
        <f t="shared" si="15"/>
        <v>-25.81158680825233</v>
      </c>
      <c r="J78" s="2">
        <f t="shared" si="16"/>
        <v>1.1417928605600627</v>
      </c>
      <c r="K78" s="2">
        <f t="shared" si="17"/>
        <v>-24.669793947692266</v>
      </c>
      <c r="L78" s="2"/>
      <c r="M78" s="2"/>
      <c r="N78" s="2">
        <f t="shared" si="19"/>
      </c>
      <c r="O78" s="2">
        <f t="shared" si="20"/>
        <v>-8.223264649230755</v>
      </c>
      <c r="P78" s="2">
        <f t="shared" si="21"/>
        <v>-6.167448486923067</v>
      </c>
      <c r="Q78" s="2">
        <f aca="true" t="shared" si="22" ref="Q78:Q94">IF(ABS(ROW($K78)-ROW($K$86))&lt;=$C$4,$K78*1/(1+ABS(ROW($K78)-(ROW($K$86)))),"")</f>
      </c>
      <c r="S78">
        <f t="shared" si="14"/>
        <v>-2.8726433347330147</v>
      </c>
    </row>
    <row r="79" spans="1:19" ht="12.75">
      <c r="A79" s="1">
        <v>0</v>
      </c>
      <c r="C79" s="2"/>
      <c r="D79" s="2"/>
      <c r="E79" s="2"/>
      <c r="F79" s="2"/>
      <c r="G79" s="2"/>
      <c r="H79" s="2"/>
      <c r="I79" s="2">
        <f t="shared" si="15"/>
        <v>-9.621887350015863</v>
      </c>
      <c r="J79" s="2">
        <f t="shared" si="16"/>
        <v>0.0338307575755608</v>
      </c>
      <c r="K79" s="2">
        <f t="shared" si="17"/>
        <v>-9.588056592440301</v>
      </c>
      <c r="L79" s="2"/>
      <c r="M79" s="2"/>
      <c r="N79" s="2">
        <f t="shared" si="19"/>
      </c>
      <c r="O79" s="2">
        <f t="shared" si="20"/>
        <v>-2.3970141481100753</v>
      </c>
      <c r="P79" s="2">
        <f t="shared" si="21"/>
        <v>-3.196018864146767</v>
      </c>
      <c r="Q79" s="2">
        <f t="shared" si="22"/>
      </c>
      <c r="S79">
        <f t="shared" si="14"/>
        <v>-0.6819774529156307</v>
      </c>
    </row>
    <row r="80" spans="1:19" ht="12.75">
      <c r="A80" s="1">
        <v>0</v>
      </c>
      <c r="C80" s="2"/>
      <c r="D80" s="2"/>
      <c r="E80" s="2"/>
      <c r="F80" s="2"/>
      <c r="G80" s="2"/>
      <c r="H80" s="2"/>
      <c r="I80" s="2">
        <f t="shared" si="15"/>
        <v>-2.8730165358673543</v>
      </c>
      <c r="J80" s="2">
        <f t="shared" si="16"/>
        <v>0.00037320113433945713</v>
      </c>
      <c r="K80" s="2">
        <f t="shared" si="17"/>
        <v>-2.8726433347330147</v>
      </c>
      <c r="L80" s="2"/>
      <c r="M80" s="2"/>
      <c r="N80" s="2"/>
      <c r="O80" s="2">
        <f t="shared" si="20"/>
        <v>-0.574528666946603</v>
      </c>
      <c r="P80" s="2">
        <f t="shared" si="21"/>
        <v>-1.4363216673665073</v>
      </c>
      <c r="Q80" s="2">
        <f t="shared" si="22"/>
      </c>
      <c r="S80">
        <f t="shared" si="14"/>
        <v>-0.12799792039409222</v>
      </c>
    </row>
    <row r="81" spans="1:19" ht="12.75">
      <c r="A81" s="1">
        <v>0</v>
      </c>
      <c r="C81" s="2"/>
      <c r="D81" s="2"/>
      <c r="E81" s="2"/>
      <c r="F81" s="2"/>
      <c r="G81" s="2"/>
      <c r="H81" s="2"/>
      <c r="I81" s="2">
        <f t="shared" si="15"/>
        <v>-0.6819789741712866</v>
      </c>
      <c r="J81" s="2">
        <f t="shared" si="16"/>
        <v>1.5212556558826972E-06</v>
      </c>
      <c r="K81" s="2">
        <f t="shared" si="17"/>
        <v>-0.6819774529156307</v>
      </c>
      <c r="L81" s="2">
        <f>K81</f>
        <v>-0.6819774529156307</v>
      </c>
      <c r="M81" s="2">
        <f>SUM(P73:P89)/$H$6</f>
        <v>-6.264104628490938</v>
      </c>
      <c r="N81" s="2"/>
      <c r="O81" s="2">
        <f t="shared" si="20"/>
      </c>
      <c r="P81" s="2">
        <f t="shared" si="21"/>
        <v>-0.6819774529156307</v>
      </c>
      <c r="Q81" s="2">
        <f t="shared" si="22"/>
      </c>
      <c r="S81">
        <f t="shared" si="14"/>
        <v>-0.01891258579705232</v>
      </c>
    </row>
    <row r="82" spans="1:19" ht="12.75">
      <c r="A82" s="1">
        <v>0</v>
      </c>
      <c r="C82" s="2"/>
      <c r="D82" s="2"/>
      <c r="E82" s="2"/>
      <c r="F82" s="2"/>
      <c r="G82" s="2"/>
      <c r="H82" s="2"/>
      <c r="I82" s="2">
        <f t="shared" si="15"/>
        <v>-0.12799792267903565</v>
      </c>
      <c r="J82" s="2">
        <f t="shared" si="16"/>
        <v>2.284943426875609E-09</v>
      </c>
      <c r="K82" s="2">
        <f t="shared" si="17"/>
        <v>-0.12799792039409222</v>
      </c>
      <c r="L82" s="2"/>
      <c r="M82" s="2"/>
      <c r="N82" s="2"/>
      <c r="O82" s="2">
        <f t="shared" si="20"/>
      </c>
      <c r="P82" s="2">
        <f t="shared" si="21"/>
        <v>-0.06399896019704611</v>
      </c>
      <c r="Q82" s="2">
        <f t="shared" si="22"/>
        <v>-0.025599584078818443</v>
      </c>
      <c r="S82">
        <f t="shared" si="14"/>
        <v>-0.0021838075777047146</v>
      </c>
    </row>
    <row r="83" spans="1:19" ht="12.75">
      <c r="A83" s="1">
        <v>0</v>
      </c>
      <c r="C83" s="2"/>
      <c r="D83" s="2"/>
      <c r="E83" s="2"/>
      <c r="F83" s="2"/>
      <c r="G83" s="2"/>
      <c r="H83" s="2"/>
      <c r="I83" s="2">
        <f t="shared" si="15"/>
        <v>-0.018912585798315645</v>
      </c>
      <c r="J83" s="2">
        <f t="shared" si="16"/>
        <v>1.2633247844600115E-12</v>
      </c>
      <c r="K83" s="2">
        <f t="shared" si="17"/>
        <v>-0.01891258579705232</v>
      </c>
      <c r="L83" s="2"/>
      <c r="M83" s="2"/>
      <c r="N83" s="2">
        <f aca="true" t="shared" si="23" ref="N83:N99">IF(ABS(ROW($K83)-ROW($K$91))&lt;=$C$4,$K83*1/(1+ABS(ROW($K83)-(ROW($K$91)))),"")</f>
      </c>
      <c r="O83" s="2">
        <f t="shared" si="20"/>
      </c>
      <c r="P83" s="2">
        <f t="shared" si="21"/>
        <v>-0.006304195265684106</v>
      </c>
      <c r="Q83" s="2">
        <f t="shared" si="22"/>
        <v>-0.00472814644926308</v>
      </c>
      <c r="S83">
        <f t="shared" si="14"/>
        <v>-0.0001858399393417872</v>
      </c>
    </row>
    <row r="84" spans="1:19" ht="12.75">
      <c r="A84" s="1">
        <v>0</v>
      </c>
      <c r="C84" s="2"/>
      <c r="D84" s="2"/>
      <c r="E84" s="2"/>
      <c r="F84" s="2"/>
      <c r="G84" s="2"/>
      <c r="H84" s="2"/>
      <c r="I84" s="2">
        <f t="shared" si="15"/>
        <v>-0.002183807577704972</v>
      </c>
      <c r="J84" s="2">
        <f t="shared" si="16"/>
        <v>2.570135757882897E-16</v>
      </c>
      <c r="K84" s="2">
        <f t="shared" si="17"/>
        <v>-0.0021838075777047146</v>
      </c>
      <c r="L84" s="2"/>
      <c r="M84" s="2"/>
      <c r="N84" s="2">
        <f t="shared" si="23"/>
      </c>
      <c r="O84" s="2">
        <f t="shared" si="20"/>
      </c>
      <c r="P84" s="2">
        <f t="shared" si="21"/>
        <v>-0.0005459518944261787</v>
      </c>
      <c r="Q84" s="2">
        <f t="shared" si="22"/>
        <v>-0.0007279358592349049</v>
      </c>
      <c r="S84">
        <f t="shared" si="14"/>
        <v>0</v>
      </c>
    </row>
    <row r="85" spans="1:19" ht="12.75">
      <c r="A85" s="1">
        <v>0</v>
      </c>
      <c r="C85" s="2"/>
      <c r="D85" s="2"/>
      <c r="E85" s="2"/>
      <c r="F85" s="2"/>
      <c r="G85" s="2"/>
      <c r="H85" s="2"/>
      <c r="I85" s="2">
        <f t="shared" si="15"/>
        <v>-0.00018583993934178722</v>
      </c>
      <c r="J85" s="2">
        <f t="shared" si="16"/>
        <v>1.923649656676605E-20</v>
      </c>
      <c r="K85" s="2">
        <f t="shared" si="17"/>
        <v>-0.0001858399393417872</v>
      </c>
      <c r="L85" s="2"/>
      <c r="M85" s="2"/>
      <c r="N85" s="2">
        <f t="shared" si="23"/>
      </c>
      <c r="O85" s="2"/>
      <c r="P85" s="2">
        <f t="shared" si="21"/>
        <v>-3.716798786835744E-05</v>
      </c>
      <c r="Q85" s="2">
        <f t="shared" si="22"/>
        <v>-9.29199696708936E-05</v>
      </c>
      <c r="S85">
        <f aca="true" t="shared" si="24" ref="S85:S93">K87</f>
        <v>0</v>
      </c>
    </row>
    <row r="86" spans="1:19" ht="12.75">
      <c r="A86" s="1">
        <v>0</v>
      </c>
      <c r="C86" s="2"/>
      <c r="D86" s="2"/>
      <c r="E86" s="2"/>
      <c r="F86" s="2"/>
      <c r="G86" s="2"/>
      <c r="H86" s="2"/>
      <c r="I86" s="2">
        <f t="shared" si="15"/>
        <v>0</v>
      </c>
      <c r="J86" s="2">
        <f t="shared" si="16"/>
        <v>0</v>
      </c>
      <c r="K86" s="2">
        <f t="shared" si="17"/>
        <v>0</v>
      </c>
      <c r="L86" s="2">
        <f>K86</f>
        <v>0</v>
      </c>
      <c r="M86" s="2">
        <f>SUM(Q78:Q94)/$H$6</f>
        <v>-0.009836395691680207</v>
      </c>
      <c r="N86" s="2">
        <f t="shared" si="23"/>
      </c>
      <c r="O86" s="2"/>
      <c r="P86" s="2">
        <f t="shared" si="21"/>
      </c>
      <c r="Q86" s="2">
        <f t="shared" si="22"/>
        <v>0</v>
      </c>
      <c r="S86">
        <f t="shared" si="24"/>
        <v>0</v>
      </c>
    </row>
    <row r="87" spans="3:19" ht="12.75">
      <c r="C87" s="2"/>
      <c r="D87" s="2"/>
      <c r="E87" s="2"/>
      <c r="F87" s="2"/>
      <c r="G87" s="2"/>
      <c r="H87" s="2"/>
      <c r="I87" s="2">
        <f aca="true" t="shared" si="25" ref="I87:I95">SUMPRODUCT(A65:A85,$D$22:$D$42)</f>
        <v>0</v>
      </c>
      <c r="J87" s="2">
        <f aca="true" t="shared" si="26" ref="J87:J95">SUMPRODUCT(A65:A85,$F$22:$F$42)</f>
        <v>0</v>
      </c>
      <c r="K87" s="2">
        <f aca="true" t="shared" si="27" ref="K87:K95">SUM(I87:J87)</f>
        <v>0</v>
      </c>
      <c r="L87" s="2"/>
      <c r="M87" s="2"/>
      <c r="N87" s="2">
        <f t="shared" si="23"/>
        <v>0</v>
      </c>
      <c r="O87" s="2"/>
      <c r="P87" s="2">
        <f t="shared" si="21"/>
      </c>
      <c r="Q87" s="2">
        <f t="shared" si="22"/>
        <v>0</v>
      </c>
      <c r="S87">
        <f t="shared" si="24"/>
        <v>0</v>
      </c>
    </row>
    <row r="88" spans="3:19" ht="12.75">
      <c r="C88" s="2"/>
      <c r="D88" s="2"/>
      <c r="E88" s="2"/>
      <c r="F88" s="2"/>
      <c r="G88" s="2"/>
      <c r="H88" s="2"/>
      <c r="I88" s="2">
        <f t="shared" si="25"/>
        <v>0</v>
      </c>
      <c r="J88" s="2">
        <f t="shared" si="26"/>
        <v>0</v>
      </c>
      <c r="K88" s="2">
        <f t="shared" si="27"/>
        <v>0</v>
      </c>
      <c r="L88" s="2"/>
      <c r="M88" s="2"/>
      <c r="N88" s="2">
        <f t="shared" si="23"/>
        <v>0</v>
      </c>
      <c r="O88" s="2"/>
      <c r="P88" s="2">
        <f t="shared" si="21"/>
      </c>
      <c r="Q88" s="2">
        <f t="shared" si="22"/>
        <v>0</v>
      </c>
      <c r="S88">
        <f t="shared" si="24"/>
        <v>0</v>
      </c>
    </row>
    <row r="89" spans="3:19" ht="12.75">
      <c r="C89" s="2"/>
      <c r="D89" s="2"/>
      <c r="E89" s="2"/>
      <c r="F89" s="2"/>
      <c r="G89" s="2"/>
      <c r="H89" s="2"/>
      <c r="I89" s="2">
        <f t="shared" si="25"/>
        <v>0</v>
      </c>
      <c r="J89" s="2">
        <f t="shared" si="26"/>
        <v>0</v>
      </c>
      <c r="K89" s="2">
        <f t="shared" si="27"/>
        <v>0</v>
      </c>
      <c r="L89" s="2"/>
      <c r="M89" s="2"/>
      <c r="N89" s="2">
        <f t="shared" si="23"/>
        <v>0</v>
      </c>
      <c r="O89" s="2"/>
      <c r="P89" s="2">
        <f t="shared" si="21"/>
      </c>
      <c r="Q89" s="2">
        <f t="shared" si="22"/>
        <v>0</v>
      </c>
      <c r="S89">
        <f t="shared" si="24"/>
        <v>0</v>
      </c>
    </row>
    <row r="90" spans="3:19" ht="12.75">
      <c r="C90" s="2"/>
      <c r="D90" s="2"/>
      <c r="E90" s="2"/>
      <c r="F90" s="2"/>
      <c r="G90" s="2"/>
      <c r="H90" s="2"/>
      <c r="I90" s="2">
        <f t="shared" si="25"/>
        <v>0</v>
      </c>
      <c r="J90" s="2">
        <f t="shared" si="26"/>
        <v>0</v>
      </c>
      <c r="K90" s="2">
        <f t="shared" si="27"/>
        <v>0</v>
      </c>
      <c r="L90" s="2"/>
      <c r="M90" s="2"/>
      <c r="N90" s="2">
        <f t="shared" si="23"/>
        <v>0</v>
      </c>
      <c r="O90" s="2"/>
      <c r="P90" s="2"/>
      <c r="Q90" s="2">
        <f t="shared" si="22"/>
        <v>0</v>
      </c>
      <c r="S90">
        <f t="shared" si="24"/>
        <v>0</v>
      </c>
    </row>
    <row r="91" spans="3:19" ht="12.75">
      <c r="C91" s="2"/>
      <c r="D91" s="2"/>
      <c r="E91" s="2"/>
      <c r="F91" s="2"/>
      <c r="G91" s="2"/>
      <c r="H91" s="2"/>
      <c r="I91" s="2">
        <f t="shared" si="25"/>
        <v>0</v>
      </c>
      <c r="J91" s="2">
        <f t="shared" si="26"/>
        <v>0</v>
      </c>
      <c r="K91" s="2">
        <f t="shared" si="27"/>
        <v>0</v>
      </c>
      <c r="L91" s="2">
        <f>K91</f>
        <v>0</v>
      </c>
      <c r="M91" s="2">
        <f>SUM(N83:N99)/$H$6</f>
        <v>0</v>
      </c>
      <c r="N91" s="2">
        <f t="shared" si="23"/>
        <v>0</v>
      </c>
      <c r="O91" s="2"/>
      <c r="P91" s="2"/>
      <c r="Q91" s="2">
        <f t="shared" si="22"/>
      </c>
      <c r="S91">
        <f t="shared" si="24"/>
        <v>0</v>
      </c>
    </row>
    <row r="92" spans="3:19" ht="12.75">
      <c r="C92" s="2"/>
      <c r="D92" s="2"/>
      <c r="E92" s="2"/>
      <c r="F92" s="2"/>
      <c r="G92" s="2"/>
      <c r="H92" s="2"/>
      <c r="I92" s="2">
        <f t="shared" si="25"/>
        <v>0</v>
      </c>
      <c r="J92" s="2">
        <f t="shared" si="26"/>
        <v>0</v>
      </c>
      <c r="K92" s="2">
        <f t="shared" si="27"/>
        <v>0</v>
      </c>
      <c r="L92" s="2"/>
      <c r="M92" s="2"/>
      <c r="N92" s="2">
        <f t="shared" si="23"/>
        <v>0</v>
      </c>
      <c r="O92" s="2"/>
      <c r="P92" s="2"/>
      <c r="Q92" s="2">
        <f t="shared" si="22"/>
      </c>
      <c r="S92">
        <f t="shared" si="24"/>
        <v>0</v>
      </c>
    </row>
    <row r="93" spans="3:19" ht="12.75">
      <c r="C93" s="2"/>
      <c r="D93" s="2"/>
      <c r="E93" s="2"/>
      <c r="F93" s="2"/>
      <c r="G93" s="2"/>
      <c r="H93" s="2"/>
      <c r="I93" s="2">
        <f t="shared" si="25"/>
        <v>0</v>
      </c>
      <c r="J93" s="2">
        <f t="shared" si="26"/>
        <v>0</v>
      </c>
      <c r="K93" s="2">
        <f t="shared" si="27"/>
        <v>0</v>
      </c>
      <c r="L93" s="2"/>
      <c r="M93" s="2"/>
      <c r="N93" s="2">
        <f t="shared" si="23"/>
        <v>0</v>
      </c>
      <c r="O93" s="2"/>
      <c r="P93" s="2"/>
      <c r="Q93" s="2">
        <f t="shared" si="22"/>
      </c>
      <c r="S93">
        <f t="shared" si="24"/>
        <v>0</v>
      </c>
    </row>
    <row r="94" spans="3:17" ht="12.75">
      <c r="C94" s="2"/>
      <c r="D94" s="2"/>
      <c r="E94" s="2"/>
      <c r="F94" s="2"/>
      <c r="G94" s="2"/>
      <c r="H94" s="2"/>
      <c r="I94" s="2">
        <f t="shared" si="25"/>
        <v>0</v>
      </c>
      <c r="J94" s="2">
        <f t="shared" si="26"/>
        <v>0</v>
      </c>
      <c r="K94" s="2">
        <f t="shared" si="27"/>
        <v>0</v>
      </c>
      <c r="L94" s="2"/>
      <c r="M94" s="2"/>
      <c r="N94" s="2">
        <f t="shared" si="23"/>
        <v>0</v>
      </c>
      <c r="O94" s="2"/>
      <c r="P94" s="2"/>
      <c r="Q94" s="2">
        <f t="shared" si="22"/>
      </c>
    </row>
    <row r="95" spans="3:17" ht="12.75">
      <c r="C95" s="2"/>
      <c r="D95" s="2"/>
      <c r="E95" s="2"/>
      <c r="F95" s="2"/>
      <c r="G95" s="2"/>
      <c r="H95" s="2"/>
      <c r="I95" s="2">
        <f t="shared" si="25"/>
        <v>0</v>
      </c>
      <c r="J95" s="2">
        <f t="shared" si="26"/>
        <v>0</v>
      </c>
      <c r="K95" s="2">
        <f t="shared" si="27"/>
        <v>0</v>
      </c>
      <c r="L95" s="2"/>
      <c r="M95" s="2"/>
      <c r="N95" s="2">
        <f t="shared" si="23"/>
        <v>0</v>
      </c>
      <c r="O95" s="2"/>
      <c r="P95" s="2"/>
      <c r="Q95" s="2"/>
    </row>
    <row r="96" spans="3:17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f t="shared" si="23"/>
      </c>
      <c r="O96" s="2"/>
      <c r="P96" s="2"/>
      <c r="Q96" s="2"/>
    </row>
    <row r="97" spans="3:17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f t="shared" si="23"/>
      </c>
      <c r="O97" s="2"/>
      <c r="P97" s="2"/>
      <c r="Q97" s="2"/>
    </row>
    <row r="98" spans="3:17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f t="shared" si="23"/>
      </c>
      <c r="O98" s="2"/>
      <c r="P98" s="2"/>
      <c r="Q98" s="2"/>
    </row>
    <row r="99" ht="12.75">
      <c r="N99" s="2">
        <f t="shared" si="23"/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Y80"/>
  <sheetViews>
    <sheetView workbookViewId="0" topLeftCell="A1">
      <selection activeCell="E3" sqref="E3"/>
    </sheetView>
  </sheetViews>
  <sheetFormatPr defaultColWidth="9.140625" defaultRowHeight="12.75"/>
  <cols>
    <col min="6" max="6" width="11.421875" style="0" customWidth="1"/>
    <col min="10" max="11" width="12.421875" style="0" customWidth="1"/>
  </cols>
  <sheetData>
    <row r="1" spans="1:18" ht="12.75">
      <c r="A1" t="s">
        <v>19</v>
      </c>
      <c r="R1" t="s">
        <v>20</v>
      </c>
    </row>
    <row r="2" spans="1:22" ht="12.75">
      <c r="A2" t="s">
        <v>12</v>
      </c>
      <c r="B2" t="s">
        <v>13</v>
      </c>
      <c r="C2" t="s">
        <v>14</v>
      </c>
      <c r="D2" t="s">
        <v>15</v>
      </c>
      <c r="E2" t="s">
        <v>16</v>
      </c>
      <c r="I2" t="s">
        <v>3</v>
      </c>
      <c r="K2" t="s">
        <v>4</v>
      </c>
      <c r="R2" t="s">
        <v>12</v>
      </c>
      <c r="S2" t="s">
        <v>13</v>
      </c>
      <c r="T2" t="s">
        <v>14</v>
      </c>
      <c r="U2" t="s">
        <v>15</v>
      </c>
      <c r="V2" t="s">
        <v>16</v>
      </c>
    </row>
    <row r="3" spans="1:25" ht="12.75">
      <c r="A3" s="1">
        <v>0</v>
      </c>
      <c r="B3">
        <v>0</v>
      </c>
      <c r="C3">
        <v>0</v>
      </c>
      <c r="D3">
        <v>0</v>
      </c>
      <c r="E3">
        <v>0</v>
      </c>
      <c r="I3" t="s">
        <v>5</v>
      </c>
      <c r="J3" s="1">
        <v>2</v>
      </c>
      <c r="K3" t="s">
        <v>5</v>
      </c>
      <c r="L3" s="1">
        <v>1</v>
      </c>
      <c r="N3" t="s">
        <v>17</v>
      </c>
      <c r="O3" t="s">
        <v>18</v>
      </c>
      <c r="P3" t="s">
        <v>16</v>
      </c>
      <c r="R3" s="1">
        <v>0</v>
      </c>
      <c r="S3">
        <v>0</v>
      </c>
      <c r="T3">
        <v>0</v>
      </c>
      <c r="U3">
        <v>0</v>
      </c>
      <c r="V3">
        <v>0</v>
      </c>
      <c r="W3" t="s">
        <v>17</v>
      </c>
      <c r="X3" t="s">
        <v>18</v>
      </c>
      <c r="Y3" t="s">
        <v>16</v>
      </c>
    </row>
    <row r="4" spans="1:25" ht="12.75">
      <c r="A4" s="1">
        <v>0</v>
      </c>
      <c r="B4">
        <v>0</v>
      </c>
      <c r="C4">
        <v>0</v>
      </c>
      <c r="D4">
        <v>0</v>
      </c>
      <c r="E4">
        <v>0</v>
      </c>
      <c r="H4">
        <v>-10</v>
      </c>
      <c r="I4">
        <f>-EXP(-((H4)^2/(2*$J$3^2)))/($J$3*SQRT(2*PI()))</f>
        <v>-7.433597573671489E-07</v>
      </c>
      <c r="K4">
        <f>EXP(-((H4)^2/(2*$L$3^2)))/($L$3*SQRT(2*PI()))</f>
        <v>7.69459862670642E-23</v>
      </c>
      <c r="N4">
        <f>SUMPRODUCT(C3:C13,$K$9:$K$19)-SUMPRODUCT(C3:C13,$I$9:$I$19)</f>
        <v>0</v>
      </c>
      <c r="O4">
        <f>SUMPRODUCT(D3:D13,$K$9:$K$19)-SUMPRODUCT(D3:D13,$I$9:$I$19)</f>
        <v>0</v>
      </c>
      <c r="P4">
        <f>N4-O4</f>
        <v>0</v>
      </c>
      <c r="R4" s="1">
        <v>0</v>
      </c>
      <c r="S4">
        <v>0</v>
      </c>
      <c r="T4">
        <v>0</v>
      </c>
      <c r="U4">
        <v>0</v>
      </c>
      <c r="V4">
        <v>0</v>
      </c>
      <c r="W4">
        <f>SUMPRODUCT(T3:T13,$K$9:$K$19)-SUMPRODUCT(T3:T13,$I$9:$I$19)</f>
        <v>0</v>
      </c>
      <c r="X4">
        <f>SUMPRODUCT(U3:U13,$K$9:$K$19)-SUMPRODUCT(U3:U13,$I$9:$I$19)</f>
        <v>0</v>
      </c>
      <c r="Y4">
        <f>W4-X4</f>
        <v>0</v>
      </c>
    </row>
    <row r="5" spans="1:22" ht="12.75">
      <c r="A5" s="1">
        <v>0</v>
      </c>
      <c r="B5" s="1">
        <v>0</v>
      </c>
      <c r="C5">
        <v>0</v>
      </c>
      <c r="D5">
        <v>0</v>
      </c>
      <c r="E5">
        <v>0</v>
      </c>
      <c r="H5">
        <v>-9</v>
      </c>
      <c r="I5">
        <f>-EXP(-((H5)^2/(2*$J$3^2)))/($J$3*SQRT(2*PI()))</f>
        <v>-7.991870553452739E-06</v>
      </c>
      <c r="K5">
        <f>EXP(-((H5)^2/(2*$L$3^2)))/($L$3*SQRT(2*PI()))</f>
        <v>1.0279773571668917E-18</v>
      </c>
      <c r="R5" s="1">
        <v>0</v>
      </c>
      <c r="S5" s="1">
        <v>0</v>
      </c>
      <c r="T5">
        <v>0</v>
      </c>
      <c r="U5">
        <v>0</v>
      </c>
      <c r="V5">
        <v>0</v>
      </c>
    </row>
    <row r="6" spans="1:22" ht="12.75">
      <c r="A6" s="1">
        <v>0</v>
      </c>
      <c r="B6" s="1">
        <v>0</v>
      </c>
      <c r="C6">
        <v>0</v>
      </c>
      <c r="D6">
        <v>0</v>
      </c>
      <c r="E6">
        <v>0</v>
      </c>
      <c r="H6">
        <f aca="true" t="shared" si="0" ref="H6:H24">H5+1</f>
        <v>-8</v>
      </c>
      <c r="I6">
        <f>-EXP(-((H6)^2/(2*$J$3^2)))/($J$3*SQRT(2*PI()))</f>
        <v>-6.691511288244268E-05</v>
      </c>
      <c r="K6">
        <f>EXP(-((H6)^2/(2*$L$3^2)))/($L$3*SQRT(2*PI()))</f>
        <v>5.052271083536893E-15</v>
      </c>
      <c r="R6" s="1">
        <v>0</v>
      </c>
      <c r="S6" s="1">
        <v>0</v>
      </c>
      <c r="T6">
        <v>0</v>
      </c>
      <c r="U6">
        <v>0</v>
      </c>
      <c r="V6">
        <v>0</v>
      </c>
    </row>
    <row r="7" spans="1:22" ht="12.75">
      <c r="A7" s="1">
        <v>0</v>
      </c>
      <c r="B7" s="1">
        <v>0</v>
      </c>
      <c r="C7">
        <v>0</v>
      </c>
      <c r="D7">
        <v>0</v>
      </c>
      <c r="E7">
        <v>0</v>
      </c>
      <c r="H7">
        <f t="shared" si="0"/>
        <v>-7</v>
      </c>
      <c r="I7">
        <f>-EXP(-((H7)^2/(2*$J$3^2)))/($J$3*SQRT(2*PI()))</f>
        <v>-0.0004363413475228801</v>
      </c>
      <c r="K7">
        <f>EXP(-((H7)^2/(2*$L$3^2)))/($L$3*SQRT(2*PI()))</f>
        <v>9.134720408364595E-12</v>
      </c>
      <c r="R7" s="1">
        <v>0</v>
      </c>
      <c r="S7" s="1">
        <v>0</v>
      </c>
      <c r="T7">
        <v>0</v>
      </c>
      <c r="U7">
        <v>0</v>
      </c>
      <c r="V7">
        <v>0</v>
      </c>
    </row>
    <row r="8" spans="1:22" ht="12.75">
      <c r="A8" s="1">
        <v>0</v>
      </c>
      <c r="B8" s="1">
        <v>0</v>
      </c>
      <c r="C8">
        <v>0</v>
      </c>
      <c r="D8">
        <v>0</v>
      </c>
      <c r="E8">
        <v>0</v>
      </c>
      <c r="H8">
        <f t="shared" si="0"/>
        <v>-6</v>
      </c>
      <c r="I8">
        <f>-EXP(-((H8)^2/(2*$J$3^2)))/($J$3*SQRT(2*PI()))</f>
        <v>-0.0022159242059690038</v>
      </c>
      <c r="K8">
        <f>EXP(-((H8)^2/(2*$L$3^2)))/($L$3*SQRT(2*PI()))</f>
        <v>6.075882849823286E-09</v>
      </c>
      <c r="R8" s="1">
        <v>0</v>
      </c>
      <c r="S8" s="1">
        <v>0</v>
      </c>
      <c r="T8">
        <v>0</v>
      </c>
      <c r="U8">
        <v>0</v>
      </c>
      <c r="V8">
        <v>0</v>
      </c>
    </row>
    <row r="9" spans="1:25" ht="12.75">
      <c r="A9" s="1">
        <v>0</v>
      </c>
      <c r="B9" s="1">
        <v>0</v>
      </c>
      <c r="C9">
        <v>0</v>
      </c>
      <c r="D9">
        <v>0</v>
      </c>
      <c r="E9">
        <v>0</v>
      </c>
      <c r="H9">
        <f t="shared" si="0"/>
        <v>-5</v>
      </c>
      <c r="I9">
        <f>-EXP(-((H9)^2/(2*$J$3^2)))/($J$3*SQRT(2*PI()))</f>
        <v>-0.00876415024678427</v>
      </c>
      <c r="K9">
        <f>EXP(-((H9)^2/(2*$L$3^2)))/($L$3*SQRT(2*PI()))</f>
        <v>1.4867195147342979E-06</v>
      </c>
      <c r="N9">
        <f>SUMPRODUCT(C8:C18,$K$9:$K$19)-SUMPRODUCT(C8:C18,$I$9:$I$19)</f>
        <v>6.946282341300587</v>
      </c>
      <c r="O9">
        <f>SUMPRODUCT(D8:D18,$K$9:$K$19)-SUMPRODUCT(D8:D18,$I$9:$I$19)</f>
        <v>5.191536495130844</v>
      </c>
      <c r="P9">
        <f>N9-O9</f>
        <v>1.754745846169743</v>
      </c>
      <c r="R9" s="1">
        <v>0</v>
      </c>
      <c r="S9" s="1">
        <v>0</v>
      </c>
      <c r="T9">
        <v>0</v>
      </c>
      <c r="U9">
        <v>0</v>
      </c>
      <c r="V9">
        <v>0</v>
      </c>
      <c r="W9">
        <f>SUMPRODUCT(T8:T18,$K$9:$K$19)-SUMPRODUCT(T8:T18,$I$9:$I$19)</f>
        <v>5.002427401606856</v>
      </c>
      <c r="X9">
        <f>SUMPRODUCT(U8:U18,$K$9:$K$19)-SUMPRODUCT(U8:U18,$I$9:$I$19)</f>
        <v>3.618832414006551</v>
      </c>
      <c r="Y9">
        <f>W9-X9</f>
        <v>1.383594987600305</v>
      </c>
    </row>
    <row r="10" spans="1:22" ht="12.75">
      <c r="A10" s="1">
        <v>0</v>
      </c>
      <c r="B10" s="1">
        <v>0</v>
      </c>
      <c r="C10">
        <v>0</v>
      </c>
      <c r="D10">
        <v>0</v>
      </c>
      <c r="E10">
        <v>0</v>
      </c>
      <c r="H10">
        <f t="shared" si="0"/>
        <v>-4</v>
      </c>
      <c r="I10">
        <f>-EXP(-((H10)^2/(2*$J$3^2)))/($J$3*SQRT(2*PI()))</f>
        <v>-0.02699548325659403</v>
      </c>
      <c r="K10">
        <f>EXP(-((H10)^2/(2*$L$3^2)))/($L$3*SQRT(2*PI()))</f>
        <v>0.00013383022576488537</v>
      </c>
      <c r="R10" s="1">
        <v>0</v>
      </c>
      <c r="S10" s="1">
        <v>0</v>
      </c>
      <c r="T10">
        <v>0</v>
      </c>
      <c r="U10">
        <v>0</v>
      </c>
      <c r="V10">
        <v>0</v>
      </c>
    </row>
    <row r="11" spans="1:22" ht="12.75">
      <c r="A11" s="1">
        <v>0</v>
      </c>
      <c r="B11" s="1">
        <v>0</v>
      </c>
      <c r="C11">
        <v>0</v>
      </c>
      <c r="D11">
        <v>0</v>
      </c>
      <c r="E11">
        <v>0</v>
      </c>
      <c r="H11">
        <f t="shared" si="0"/>
        <v>-3</v>
      </c>
      <c r="I11">
        <f>-EXP(-((H11)^2/(2*$J$3^2)))/($J$3*SQRT(2*PI()))</f>
        <v>-0.06475879783294587</v>
      </c>
      <c r="K11">
        <f>EXP(-((H11)^2/(2*$L$3^2)))/($L$3*SQRT(2*PI()))</f>
        <v>0.0044318484119380075</v>
      </c>
      <c r="R11" s="1">
        <v>0</v>
      </c>
      <c r="S11" s="1">
        <v>0</v>
      </c>
      <c r="T11">
        <v>0</v>
      </c>
      <c r="U11">
        <v>0</v>
      </c>
      <c r="V11">
        <v>0</v>
      </c>
    </row>
    <row r="12" spans="1:22" ht="12.75">
      <c r="A12" s="1">
        <v>0</v>
      </c>
      <c r="B12" s="1">
        <v>0</v>
      </c>
      <c r="C12">
        <v>0</v>
      </c>
      <c r="D12">
        <v>0</v>
      </c>
      <c r="E12">
        <v>0</v>
      </c>
      <c r="H12">
        <f t="shared" si="0"/>
        <v>-2</v>
      </c>
      <c r="I12">
        <f>-EXP(-((H12)^2/(2*$J$3^2)))/($J$3*SQRT(2*PI()))</f>
        <v>-0.12098536225957168</v>
      </c>
      <c r="K12">
        <f>EXP(-((H12)^2/(2*$L$3^2)))/($L$3*SQRT(2*PI()))</f>
        <v>0.05399096651318806</v>
      </c>
      <c r="R12" s="1">
        <v>0</v>
      </c>
      <c r="S12" s="1">
        <v>0</v>
      </c>
      <c r="T12">
        <v>0</v>
      </c>
      <c r="U12">
        <v>0</v>
      </c>
      <c r="V12">
        <v>0</v>
      </c>
    </row>
    <row r="13" spans="1:22" ht="12.75">
      <c r="A13" s="1">
        <v>0</v>
      </c>
      <c r="B13" s="1">
        <v>0</v>
      </c>
      <c r="C13">
        <v>0</v>
      </c>
      <c r="D13">
        <v>0</v>
      </c>
      <c r="E13">
        <v>0</v>
      </c>
      <c r="H13">
        <f t="shared" si="0"/>
        <v>-1</v>
      </c>
      <c r="I13">
        <f>-EXP(-((H13)^2/(2*$J$3^2)))/($J$3*SQRT(2*PI()))</f>
        <v>-0.17603266338214976</v>
      </c>
      <c r="K13">
        <f>EXP(-((H13)^2/(2*$L$3^2)))/($L$3*SQRT(2*PI()))</f>
        <v>0.24197072451914337</v>
      </c>
      <c r="R13" s="1">
        <v>0</v>
      </c>
      <c r="S13" s="1">
        <v>0</v>
      </c>
      <c r="T13">
        <v>0</v>
      </c>
      <c r="U13">
        <v>0</v>
      </c>
      <c r="V13">
        <v>0</v>
      </c>
    </row>
    <row r="14" spans="1:25" ht="12.75">
      <c r="A14" s="1">
        <v>1</v>
      </c>
      <c r="B14" s="1">
        <v>0</v>
      </c>
      <c r="C14">
        <f>AVERAGE(A3:A7)</f>
        <v>0</v>
      </c>
      <c r="D14">
        <f>AVERAGE(B3:B7)</f>
        <v>0</v>
      </c>
      <c r="E14">
        <f>C14-D14</f>
        <v>0</v>
      </c>
      <c r="H14">
        <f t="shared" si="0"/>
        <v>0</v>
      </c>
      <c r="I14">
        <f>-EXP(-((H14)^2/(2*$J$3^2)))/($J$3*SQRT(2*PI()))</f>
        <v>-0.19947114020071635</v>
      </c>
      <c r="K14">
        <f>EXP(-((H14)^2/(2*$L$3^2)))/($L$3*SQRT(2*PI()))</f>
        <v>0.3989422804014327</v>
      </c>
      <c r="N14">
        <f>SUMPRODUCT(C13:C23,$K$9:$K$19)-SUMPRODUCT(C13:C23,$I$9:$I$19)</f>
        <v>392.7762688048108</v>
      </c>
      <c r="O14">
        <f>SUMPRODUCT(D13:D23,$K$9:$K$19)-SUMPRODUCT(D13:D23,$I$9:$I$19)</f>
        <v>372.09031029448767</v>
      </c>
      <c r="P14">
        <f>N14-O14</f>
        <v>20.685958510323132</v>
      </c>
      <c r="R14" s="1">
        <v>0</v>
      </c>
      <c r="S14" s="1">
        <v>0</v>
      </c>
      <c r="T14">
        <f>AVERAGE(R3:R7)</f>
        <v>0</v>
      </c>
      <c r="U14">
        <f>AVERAGE(S3:S7)</f>
        <v>0</v>
      </c>
      <c r="V14">
        <f>T14-U14</f>
        <v>0</v>
      </c>
      <c r="W14">
        <f>SUMPRODUCT(T13:T23,$K$9:$K$19)-SUMPRODUCT(T13:T23,$I$9:$I$19)</f>
        <v>373.2384227282166</v>
      </c>
      <c r="X14">
        <f>SUMPRODUCT(U13:U23,$K$9:$K$19)-SUMPRODUCT(U13:U23,$I$9:$I$19)</f>
        <v>351.92024994525065</v>
      </c>
      <c r="Y14">
        <f>W14-X14</f>
        <v>21.318172782965974</v>
      </c>
    </row>
    <row r="15" spans="1:22" ht="12.75">
      <c r="A15" s="1">
        <v>3</v>
      </c>
      <c r="B15" s="1">
        <v>1</v>
      </c>
      <c r="C15">
        <f>AVERAGE(A12:A16)</f>
        <v>2.2</v>
      </c>
      <c r="D15">
        <f>AVERAGE(B12:B16)</f>
        <v>0.8</v>
      </c>
      <c r="E15">
        <f aca="true" t="shared" si="1" ref="E15:E31">C15-D15</f>
        <v>1.4000000000000001</v>
      </c>
      <c r="H15">
        <f t="shared" si="0"/>
        <v>1</v>
      </c>
      <c r="I15">
        <f>-EXP(-((H15)^2/(2*$J$3^2)))/($J$3*SQRT(2*PI()))</f>
        <v>-0.17603266338214976</v>
      </c>
      <c r="K15">
        <f>EXP(-((H15)^2/(2*$L$3^2)))/($L$3*SQRT(2*PI()))</f>
        <v>0.24197072451914337</v>
      </c>
      <c r="R15" s="1">
        <v>0</v>
      </c>
      <c r="S15" s="1">
        <v>0</v>
      </c>
      <c r="T15">
        <f>AVERAGE(R12:R16)</f>
        <v>0</v>
      </c>
      <c r="U15">
        <f>AVERAGE(S12:S16)</f>
        <v>0</v>
      </c>
      <c r="V15">
        <f>T15-U15</f>
        <v>0</v>
      </c>
    </row>
    <row r="16" spans="1:22" ht="12.75">
      <c r="A16" s="1">
        <v>7</v>
      </c>
      <c r="B16" s="1">
        <v>3</v>
      </c>
      <c r="C16">
        <f>AVERAGE(A13:A17)</f>
        <v>5.2</v>
      </c>
      <c r="D16">
        <f>AVERAGE(B13:B17)</f>
        <v>2.2</v>
      </c>
      <c r="E16">
        <f t="shared" si="1"/>
        <v>3</v>
      </c>
      <c r="H16">
        <f t="shared" si="0"/>
        <v>2</v>
      </c>
      <c r="I16">
        <f>-EXP(-((H16)^2/(2*$J$3^2)))/($J$3*SQRT(2*PI()))</f>
        <v>-0.12098536225957168</v>
      </c>
      <c r="K16">
        <f>EXP(-((H16)^2/(2*$L$3^2)))/($L$3*SQRT(2*PI()))</f>
        <v>0.05399096651318806</v>
      </c>
      <c r="R16" s="1">
        <v>0</v>
      </c>
      <c r="S16" s="1">
        <v>0</v>
      </c>
      <c r="T16">
        <f>AVERAGE(R13:R17)</f>
        <v>0</v>
      </c>
      <c r="U16">
        <f>AVERAGE(S13:S17)</f>
        <v>0</v>
      </c>
      <c r="V16">
        <f>T16-U16</f>
        <v>0</v>
      </c>
    </row>
    <row r="17" spans="1:22" ht="12.75">
      <c r="A17" s="1">
        <v>15</v>
      </c>
      <c r="B17" s="1">
        <v>7</v>
      </c>
      <c r="C17">
        <f>AVERAGE(A18:A22)</f>
        <v>146.2</v>
      </c>
      <c r="D17">
        <f>AVERAGE(B18:B22)</f>
        <v>98.2</v>
      </c>
      <c r="E17">
        <f t="shared" si="1"/>
        <v>47.999999999999986</v>
      </c>
      <c r="H17">
        <f t="shared" si="0"/>
        <v>3</v>
      </c>
      <c r="I17">
        <f>-EXP(-((H17)^2/(2*$J$3^2)))/($J$3*SQRT(2*PI()))</f>
        <v>-0.06475879783294587</v>
      </c>
      <c r="K17">
        <f>EXP(-((H17)^2/(2*$L$3^2)))/($L$3*SQRT(2*PI()))</f>
        <v>0.0044318484119380075</v>
      </c>
      <c r="R17" s="1">
        <v>0</v>
      </c>
      <c r="S17" s="1">
        <v>0</v>
      </c>
      <c r="T17">
        <f>AVERAGE(R18:R22)</f>
        <v>102</v>
      </c>
      <c r="U17">
        <f>AVERAGE(S18:S22)</f>
        <v>51</v>
      </c>
      <c r="V17">
        <f>T17-U17</f>
        <v>51</v>
      </c>
    </row>
    <row r="18" spans="1:22" ht="12.75">
      <c r="A18" s="1">
        <v>31</v>
      </c>
      <c r="B18" s="1">
        <v>15</v>
      </c>
      <c r="C18">
        <f>AVERAGE(A23:A27)</f>
        <v>255</v>
      </c>
      <c r="D18">
        <f>AVERAGE(B23:B27)</f>
        <v>255</v>
      </c>
      <c r="E18">
        <f t="shared" si="1"/>
        <v>0</v>
      </c>
      <c r="H18">
        <f t="shared" si="0"/>
        <v>4</v>
      </c>
      <c r="I18">
        <f>-EXP(-((H18)^2/(2*$J$3^2)))/($J$3*SQRT(2*PI()))</f>
        <v>-0.02699548325659403</v>
      </c>
      <c r="K18">
        <f>EXP(-((H18)^2/(2*$L$3^2)))/($L$3*SQRT(2*PI()))</f>
        <v>0.00013383022576488537</v>
      </c>
      <c r="R18" s="1">
        <v>0</v>
      </c>
      <c r="S18" s="1">
        <v>0</v>
      </c>
      <c r="T18">
        <f>AVERAGE(R23:R27)</f>
        <v>255</v>
      </c>
      <c r="U18">
        <f>AVERAGE(S23:S27)</f>
        <v>255</v>
      </c>
      <c r="V18">
        <f>T18-U18</f>
        <v>0</v>
      </c>
    </row>
    <row r="19" spans="1:25" ht="12.75">
      <c r="A19" s="1">
        <v>63</v>
      </c>
      <c r="B19" s="1">
        <v>31</v>
      </c>
      <c r="C19">
        <f>AVERAGE(A28:A32)</f>
        <v>255</v>
      </c>
      <c r="D19">
        <f>AVERAGE(B28:B32)</f>
        <v>255</v>
      </c>
      <c r="E19">
        <f t="shared" si="1"/>
        <v>0</v>
      </c>
      <c r="H19">
        <f t="shared" si="0"/>
        <v>5</v>
      </c>
      <c r="I19">
        <f>-EXP(-((H19)^2/(2*$J$3^2)))/($J$3*SQRT(2*PI()))</f>
        <v>-0.00876415024678427</v>
      </c>
      <c r="K19">
        <f>EXP(-((H19)^2/(2*$L$3^2)))/($L$3*SQRT(2*PI()))</f>
        <v>1.4867195147342979E-06</v>
      </c>
      <c r="N19">
        <f>SUMPRODUCT(C18:C28,$K$9:$K$19)-SUMPRODUCT(C18:C28,$I$9:$I$19)</f>
        <v>463.09927643841075</v>
      </c>
      <c r="O19">
        <f>SUMPRODUCT(D18:D28,$K$9:$K$19)-SUMPRODUCT(D18:D28,$I$9:$I$19)</f>
        <v>471.4021932399032</v>
      </c>
      <c r="P19">
        <f>N19-O19</f>
        <v>-8.302916801492472</v>
      </c>
      <c r="R19" s="1">
        <v>0</v>
      </c>
      <c r="S19" s="1">
        <v>0</v>
      </c>
      <c r="T19">
        <f>AVERAGE(R28:R32)</f>
        <v>255</v>
      </c>
      <c r="U19">
        <f>AVERAGE(S28:S32)</f>
        <v>255</v>
      </c>
      <c r="V19">
        <f>T19-U19</f>
        <v>0</v>
      </c>
      <c r="W19">
        <f>SUMPRODUCT(T18:T28,$K$9:$K$19)-SUMPRODUCT(T18:T28,$I$9:$I$19)</f>
        <v>455.0405266119359</v>
      </c>
      <c r="X19">
        <f>SUMPRODUCT(U18:U28,$K$9:$K$19)-SUMPRODUCT(U18:U28,$I$9:$I$19)</f>
        <v>463.96431937934665</v>
      </c>
      <c r="Y19">
        <f>W19-X19</f>
        <v>-8.92379276741076</v>
      </c>
    </row>
    <row r="20" spans="1:22" ht="12.75">
      <c r="A20" s="1">
        <v>127</v>
      </c>
      <c r="B20" s="1">
        <v>63</v>
      </c>
      <c r="C20">
        <f>AVERAGE(A33:A37)</f>
        <v>255</v>
      </c>
      <c r="D20">
        <f>AVERAGE(B33:B37)</f>
        <v>255</v>
      </c>
      <c r="E20">
        <f t="shared" si="1"/>
        <v>0</v>
      </c>
      <c r="H20">
        <f t="shared" si="0"/>
        <v>6</v>
      </c>
      <c r="I20">
        <f>-EXP(-((H20)^2/(2*$J$3^2)))/($J$3*SQRT(2*PI()))</f>
        <v>-0.0022159242059690038</v>
      </c>
      <c r="K20">
        <f>EXP(-((H20)^2/(2*$L$3^2)))/($L$3*SQRT(2*PI()))</f>
        <v>6.075882849823286E-09</v>
      </c>
      <c r="R20" s="1">
        <v>0</v>
      </c>
      <c r="S20" s="1">
        <v>0</v>
      </c>
      <c r="T20">
        <f>AVERAGE(R33:R37)</f>
        <v>255</v>
      </c>
      <c r="U20">
        <f>AVERAGE(S33:S37)</f>
        <v>255</v>
      </c>
      <c r="V20">
        <f>T20-U20</f>
        <v>0</v>
      </c>
    </row>
    <row r="21" spans="1:22" ht="12.75">
      <c r="A21" s="1">
        <v>255</v>
      </c>
      <c r="B21" s="1">
        <v>127</v>
      </c>
      <c r="C21">
        <f>AVERAGE(A38:A42)</f>
        <v>255</v>
      </c>
      <c r="D21">
        <f>AVERAGE(B38:B42)</f>
        <v>255</v>
      </c>
      <c r="E21">
        <f t="shared" si="1"/>
        <v>0</v>
      </c>
      <c r="H21">
        <f t="shared" si="0"/>
        <v>7</v>
      </c>
      <c r="I21">
        <f>-EXP(-((H21)^2/(2*$J$3^2)))/($J$3*SQRT(2*PI()))</f>
        <v>-0.0004363413475228801</v>
      </c>
      <c r="K21">
        <f>EXP(-((H21)^2/(2*$L$3^2)))/($L$3*SQRT(2*PI()))</f>
        <v>9.134720408364595E-12</v>
      </c>
      <c r="R21" s="1">
        <v>255</v>
      </c>
      <c r="S21" s="1">
        <v>0</v>
      </c>
      <c r="T21">
        <f>AVERAGE(R38:R42)</f>
        <v>255</v>
      </c>
      <c r="U21">
        <f>AVERAGE(S38:S42)</f>
        <v>255</v>
      </c>
      <c r="V21">
        <f>T21-U21</f>
        <v>0</v>
      </c>
    </row>
    <row r="22" spans="1:22" ht="12.75">
      <c r="A22" s="1">
        <v>255</v>
      </c>
      <c r="B22" s="1">
        <v>255</v>
      </c>
      <c r="C22">
        <f>AVERAGE(A43:A47)</f>
        <v>255</v>
      </c>
      <c r="D22">
        <f>AVERAGE(B43:B47)</f>
        <v>255</v>
      </c>
      <c r="E22">
        <f t="shared" si="1"/>
        <v>0</v>
      </c>
      <c r="H22">
        <f t="shared" si="0"/>
        <v>8</v>
      </c>
      <c r="I22">
        <f>-EXP(-((H22)^2/(2*$J$3^2)))/($J$3*SQRT(2*PI()))</f>
        <v>-6.691511288244268E-05</v>
      </c>
      <c r="K22">
        <f>EXP(-((H22)^2/(2*$L$3^2)))/($L$3*SQRT(2*PI()))</f>
        <v>5.052271083536893E-15</v>
      </c>
      <c r="R22" s="1">
        <v>255</v>
      </c>
      <c r="S22" s="1">
        <v>255</v>
      </c>
      <c r="T22">
        <f>AVERAGE(R43:R47)</f>
        <v>255</v>
      </c>
      <c r="U22">
        <f>AVERAGE(S43:S47)</f>
        <v>255</v>
      </c>
      <c r="V22">
        <f>T22-U22</f>
        <v>0</v>
      </c>
    </row>
    <row r="23" spans="1:22" ht="12.75">
      <c r="A23" s="1">
        <v>255</v>
      </c>
      <c r="B23" s="1">
        <v>255</v>
      </c>
      <c r="C23">
        <f>AVERAGE(A48:A52)</f>
        <v>255</v>
      </c>
      <c r="D23">
        <f>AVERAGE(B48:B52)</f>
        <v>255</v>
      </c>
      <c r="E23">
        <f t="shared" si="1"/>
        <v>0</v>
      </c>
      <c r="H23">
        <f t="shared" si="0"/>
        <v>9</v>
      </c>
      <c r="I23">
        <f>-EXP(-((H23)^2/(2*$J$3^2)))/($J$3*SQRT(2*PI()))</f>
        <v>-7.991870553452739E-06</v>
      </c>
      <c r="K23">
        <f>EXP(-((H23)^2/(2*$L$3^2)))/($L$3*SQRT(2*PI()))</f>
        <v>1.0279773571668917E-18</v>
      </c>
      <c r="R23" s="1">
        <v>255</v>
      </c>
      <c r="S23" s="1">
        <v>255</v>
      </c>
      <c r="T23">
        <f>AVERAGE(R48:R52)</f>
        <v>255</v>
      </c>
      <c r="U23">
        <f>AVERAGE(S48:S52)</f>
        <v>255</v>
      </c>
      <c r="V23">
        <f>T23-U23</f>
        <v>0</v>
      </c>
    </row>
    <row r="24" spans="1:25" ht="12.75">
      <c r="A24" s="1">
        <v>255</v>
      </c>
      <c r="B24" s="1">
        <v>255</v>
      </c>
      <c r="C24">
        <f>AVERAGE(A53:A57)</f>
        <v>255</v>
      </c>
      <c r="D24">
        <f>AVERAGE(B53:B57)</f>
        <v>255</v>
      </c>
      <c r="E24">
        <f t="shared" si="1"/>
        <v>0</v>
      </c>
      <c r="H24">
        <f t="shared" si="0"/>
        <v>10</v>
      </c>
      <c r="I24">
        <f>-EXP(-((H24)^2/(2*$J$3^2)))/($J$3*SQRT(2*PI()))</f>
        <v>-7.433597573671489E-07</v>
      </c>
      <c r="K24">
        <f>EXP(-((H24)^2/(2*$L$3^2)))/($L$3*SQRT(2*PI()))</f>
        <v>7.69459862670642E-23</v>
      </c>
      <c r="N24">
        <f>SUMPRODUCT(C23:C33,$K$9:$K$19)-SUMPRODUCT(C23:C33,$I$9:$I$19)</f>
        <v>20.16492362577917</v>
      </c>
      <c r="O24">
        <f>SUMPRODUCT(D23:D33,$K$9:$K$19)-SUMPRODUCT(D23:D33,$I$9:$I$19)</f>
        <v>24.398351210944604</v>
      </c>
      <c r="P24">
        <f>N24-O24</f>
        <v>-4.233427585165433</v>
      </c>
      <c r="R24" s="1">
        <v>255</v>
      </c>
      <c r="S24" s="1">
        <v>255</v>
      </c>
      <c r="T24">
        <f>AVERAGE(R53:R57)</f>
        <v>255</v>
      </c>
      <c r="U24">
        <f>AVERAGE(S53:S57)</f>
        <v>255</v>
      </c>
      <c r="V24">
        <f>T24-U24</f>
        <v>0</v>
      </c>
      <c r="W24">
        <f>SUMPRODUCT(T23:T33,$K$9:$K$19)-SUMPRODUCT(T23:T33,$I$9:$I$19)</f>
        <v>16.210658281385925</v>
      </c>
      <c r="X24">
        <f>SUMPRODUCT(U23:U33,$K$9:$K$19)-SUMPRODUCT(U23:U33,$I$9:$I$19)</f>
        <v>19.739381239875005</v>
      </c>
      <c r="Y24">
        <f>W24-X24</f>
        <v>-3.5287229584890802</v>
      </c>
    </row>
    <row r="25" spans="1:22" ht="12.75">
      <c r="A25" s="1">
        <v>255</v>
      </c>
      <c r="B25" s="1">
        <v>255</v>
      </c>
      <c r="C25">
        <f>AVERAGE(A58:A62)</f>
        <v>146</v>
      </c>
      <c r="D25">
        <f>AVERAGE(B58:B62)</f>
        <v>191</v>
      </c>
      <c r="E25">
        <f t="shared" si="1"/>
        <v>-45</v>
      </c>
      <c r="R25" s="1">
        <v>255</v>
      </c>
      <c r="S25" s="1">
        <v>255</v>
      </c>
      <c r="T25">
        <f>AVERAGE(R58:R62)</f>
        <v>102</v>
      </c>
      <c r="U25">
        <f>AVERAGE(S58:S62)</f>
        <v>153</v>
      </c>
      <c r="V25">
        <f>T25-U25</f>
        <v>-51</v>
      </c>
    </row>
    <row r="26" spans="1:22" ht="12.75">
      <c r="A26" s="1">
        <v>255</v>
      </c>
      <c r="B26" s="1">
        <v>255</v>
      </c>
      <c r="C26">
        <f>AVERAGE(A63:A67)</f>
        <v>5.2</v>
      </c>
      <c r="D26">
        <f>AVERAGE(B63:B67)</f>
        <v>11.4</v>
      </c>
      <c r="E26">
        <f t="shared" si="1"/>
        <v>-6.2</v>
      </c>
      <c r="R26" s="1">
        <v>255</v>
      </c>
      <c r="S26" s="1">
        <v>255</v>
      </c>
      <c r="T26">
        <f>AVERAGE(R63:R67)</f>
        <v>0</v>
      </c>
      <c r="U26">
        <f>AVERAGE(S63:S67)</f>
        <v>0</v>
      </c>
      <c r="V26">
        <f>T26-U26</f>
        <v>0</v>
      </c>
    </row>
    <row r="27" spans="1:22" ht="12.75">
      <c r="A27" s="1">
        <v>255</v>
      </c>
      <c r="B27" s="1">
        <v>255</v>
      </c>
      <c r="C27">
        <f>AVERAGE(A68:A72)</f>
        <v>0</v>
      </c>
      <c r="D27">
        <f>AVERAGE(B68:B72)</f>
        <v>0</v>
      </c>
      <c r="E27">
        <f t="shared" si="1"/>
        <v>0</v>
      </c>
      <c r="R27" s="1">
        <v>255</v>
      </c>
      <c r="S27" s="1">
        <v>255</v>
      </c>
      <c r="T27">
        <f>AVERAGE(R68:R72)</f>
        <v>0</v>
      </c>
      <c r="U27">
        <f>AVERAGE(S68:S72)</f>
        <v>0</v>
      </c>
      <c r="V27">
        <f>T27-U27</f>
        <v>0</v>
      </c>
    </row>
    <row r="28" spans="1:22" ht="12.75">
      <c r="A28" s="1">
        <v>255</v>
      </c>
      <c r="B28" s="1">
        <v>255</v>
      </c>
      <c r="C28">
        <f>AVERAGE(A73:A77)</f>
        <v>0</v>
      </c>
      <c r="D28">
        <f>AVERAGE(B73:B77)</f>
        <v>0</v>
      </c>
      <c r="E28">
        <f t="shared" si="1"/>
        <v>0</v>
      </c>
      <c r="R28" s="1">
        <v>255</v>
      </c>
      <c r="S28" s="1">
        <v>255</v>
      </c>
      <c r="T28">
        <f>AVERAGE(R73:R77)</f>
        <v>0</v>
      </c>
      <c r="U28">
        <f>AVERAGE(S73:S77)</f>
        <v>0</v>
      </c>
      <c r="V28">
        <f>T28-U28</f>
        <v>0</v>
      </c>
    </row>
    <row r="29" spans="1:25" ht="12.75">
      <c r="A29" s="1">
        <v>255</v>
      </c>
      <c r="B29" s="1">
        <v>255</v>
      </c>
      <c r="C29">
        <f>AVERAGE(A78:A82)</f>
        <v>0</v>
      </c>
      <c r="D29">
        <f>AVERAGE(B78:B82)</f>
        <v>0</v>
      </c>
      <c r="E29">
        <f t="shared" si="1"/>
        <v>0</v>
      </c>
      <c r="N29">
        <f>SUMPRODUCT(C28:C38,$K$9:$K$19)-SUMPRODUCT(C28:C38,$I$9:$I$19)</f>
        <v>0</v>
      </c>
      <c r="O29">
        <f>SUMPRODUCT(D28:D38,$K$9:$K$19)-SUMPRODUCT(D28:D38,$I$9:$I$19)</f>
        <v>0.013838129248976776</v>
      </c>
      <c r="P29">
        <f>N29-O29</f>
        <v>-0.013838129248976776</v>
      </c>
      <c r="R29" s="1">
        <v>255</v>
      </c>
      <c r="S29" s="1">
        <v>255</v>
      </c>
      <c r="T29">
        <f>AVERAGE(R78:R80)</f>
        <v>0</v>
      </c>
      <c r="U29">
        <f>AVERAGE(S78:S80)</f>
        <v>0</v>
      </c>
      <c r="V29">
        <f>T29-U29</f>
        <v>0</v>
      </c>
      <c r="W29">
        <f>SUMPRODUCT(T28:T38,$K$9:$K$19)-SUMPRODUCT(T28:T38,$I$9:$I$19)</f>
        <v>0</v>
      </c>
      <c r="X29">
        <f>SUMPRODUCT(U28:U38,$K$9:$K$19)-SUMPRODUCT(U28:U38,$I$9:$I$19)</f>
        <v>0</v>
      </c>
      <c r="Y29">
        <f>W29-X29</f>
        <v>0</v>
      </c>
    </row>
    <row r="30" spans="1:22" ht="12.75">
      <c r="A30" s="1">
        <v>255</v>
      </c>
      <c r="B30" s="1">
        <v>255</v>
      </c>
      <c r="C30">
        <f>AVERAGE(A67:A71)</f>
        <v>0</v>
      </c>
      <c r="D30">
        <f>AVERAGE(B67:B71)</f>
        <v>0.2</v>
      </c>
      <c r="E30">
        <f t="shared" si="1"/>
        <v>-0.2</v>
      </c>
      <c r="R30" s="1">
        <v>255</v>
      </c>
      <c r="S30" s="1">
        <v>255</v>
      </c>
      <c r="T30">
        <f>AVERAGE(R67:R71)</f>
        <v>0</v>
      </c>
      <c r="U30">
        <f>AVERAGE(S67:S71)</f>
        <v>0</v>
      </c>
      <c r="V30">
        <f>T30-U30</f>
        <v>0</v>
      </c>
    </row>
    <row r="31" spans="1:22" ht="12.75">
      <c r="A31" s="1">
        <v>255</v>
      </c>
      <c r="B31" s="1">
        <v>255</v>
      </c>
      <c r="C31">
        <f>AVERAGE(A72:A76)</f>
        <v>0</v>
      </c>
      <c r="D31">
        <f>AVERAGE(B72:B76)</f>
        <v>0</v>
      </c>
      <c r="E31">
        <f t="shared" si="1"/>
        <v>0</v>
      </c>
      <c r="R31" s="1">
        <v>255</v>
      </c>
      <c r="S31" s="1">
        <v>255</v>
      </c>
      <c r="T31">
        <f>AVERAGE(R72:R76)</f>
        <v>0</v>
      </c>
      <c r="U31">
        <f>AVERAGE(S72:S76)</f>
        <v>0</v>
      </c>
      <c r="V31">
        <f>T31-U31</f>
        <v>0</v>
      </c>
    </row>
    <row r="32" spans="1:22" ht="12.75">
      <c r="A32" s="1">
        <v>255</v>
      </c>
      <c r="B32" s="1">
        <v>255</v>
      </c>
      <c r="C32">
        <v>0</v>
      </c>
      <c r="D32">
        <v>0</v>
      </c>
      <c r="E32">
        <v>0</v>
      </c>
      <c r="R32" s="1">
        <v>255</v>
      </c>
      <c r="S32" s="1">
        <v>255</v>
      </c>
      <c r="T32">
        <v>0</v>
      </c>
      <c r="U32">
        <v>0</v>
      </c>
      <c r="V32">
        <v>0</v>
      </c>
    </row>
    <row r="33" spans="1:22" ht="12.75">
      <c r="A33" s="1">
        <v>255</v>
      </c>
      <c r="B33" s="1">
        <v>255</v>
      </c>
      <c r="C33">
        <v>0</v>
      </c>
      <c r="D33">
        <v>0</v>
      </c>
      <c r="E33">
        <v>0</v>
      </c>
      <c r="R33" s="1">
        <v>255</v>
      </c>
      <c r="S33" s="1">
        <v>255</v>
      </c>
      <c r="T33">
        <v>0</v>
      </c>
      <c r="U33">
        <v>0</v>
      </c>
      <c r="V33">
        <v>0</v>
      </c>
    </row>
    <row r="34" spans="1:25" ht="12.75">
      <c r="A34" s="1">
        <v>255</v>
      </c>
      <c r="B34" s="1">
        <v>255</v>
      </c>
      <c r="C34">
        <v>0</v>
      </c>
      <c r="D34">
        <v>0</v>
      </c>
      <c r="E34">
        <v>0</v>
      </c>
      <c r="N34">
        <f>SUMPRODUCT(C33:C43,$K$9:$K$19)-SUMPRODUCT(C33:C43,$I$9:$I$19)</f>
        <v>0</v>
      </c>
      <c r="O34">
        <f>SUMPRODUCT(D33:D43,$K$9:$K$19)-SUMPRODUCT(D33:D43,$I$9:$I$19)</f>
        <v>0</v>
      </c>
      <c r="P34">
        <f>N34-O34</f>
        <v>0</v>
      </c>
      <c r="R34" s="1">
        <v>255</v>
      </c>
      <c r="S34" s="1">
        <v>255</v>
      </c>
      <c r="T34">
        <v>0</v>
      </c>
      <c r="U34">
        <v>0</v>
      </c>
      <c r="V34">
        <v>0</v>
      </c>
      <c r="W34">
        <f>SUMPRODUCT(T33:T43,$K$9:$K$19)-SUMPRODUCT(T33:T43,$I$9:$I$19)</f>
        <v>0</v>
      </c>
      <c r="X34">
        <f>SUMPRODUCT(U33:U43,$K$9:$K$19)-SUMPRODUCT(U33:U43,$I$9:$I$19)</f>
        <v>0</v>
      </c>
      <c r="Y34">
        <f>W34-X34</f>
        <v>0</v>
      </c>
    </row>
    <row r="35" spans="1:22" ht="12.75">
      <c r="A35" s="1">
        <v>255</v>
      </c>
      <c r="B35" s="1">
        <v>255</v>
      </c>
      <c r="C35">
        <v>0</v>
      </c>
      <c r="D35">
        <v>0</v>
      </c>
      <c r="E35">
        <v>0</v>
      </c>
      <c r="R35" s="1">
        <v>255</v>
      </c>
      <c r="S35" s="1">
        <v>255</v>
      </c>
      <c r="T35">
        <v>0</v>
      </c>
      <c r="U35">
        <v>0</v>
      </c>
      <c r="V35">
        <v>0</v>
      </c>
    </row>
    <row r="36" spans="1:22" ht="12.75">
      <c r="A36" s="1">
        <v>255</v>
      </c>
      <c r="B36" s="1">
        <v>255</v>
      </c>
      <c r="C36">
        <v>0</v>
      </c>
      <c r="D36">
        <v>0</v>
      </c>
      <c r="E36">
        <v>0</v>
      </c>
      <c r="R36" s="1">
        <v>255</v>
      </c>
      <c r="S36" s="1">
        <v>255</v>
      </c>
      <c r="T36">
        <v>0</v>
      </c>
      <c r="U36">
        <v>0</v>
      </c>
      <c r="V36">
        <v>0</v>
      </c>
    </row>
    <row r="37" spans="1:22" ht="12.75">
      <c r="A37" s="1">
        <v>255</v>
      </c>
      <c r="B37" s="1">
        <v>255</v>
      </c>
      <c r="C37">
        <v>0</v>
      </c>
      <c r="D37">
        <v>0</v>
      </c>
      <c r="E37">
        <v>0</v>
      </c>
      <c r="R37" s="1">
        <v>255</v>
      </c>
      <c r="S37" s="1">
        <v>255</v>
      </c>
      <c r="T37">
        <v>0</v>
      </c>
      <c r="U37">
        <v>0</v>
      </c>
      <c r="V37">
        <v>0</v>
      </c>
    </row>
    <row r="38" spans="1:22" ht="12.75">
      <c r="A38" s="1">
        <v>255</v>
      </c>
      <c r="B38" s="1">
        <v>255</v>
      </c>
      <c r="C38">
        <v>0</v>
      </c>
      <c r="D38">
        <v>0</v>
      </c>
      <c r="E38">
        <v>0</v>
      </c>
      <c r="R38" s="1">
        <v>255</v>
      </c>
      <c r="S38" s="1">
        <v>255</v>
      </c>
      <c r="T38">
        <v>0</v>
      </c>
      <c r="U38">
        <v>0</v>
      </c>
      <c r="V38">
        <v>0</v>
      </c>
    </row>
    <row r="39" spans="1:22" ht="12.75">
      <c r="A39" s="1">
        <v>255</v>
      </c>
      <c r="B39" s="1">
        <v>255</v>
      </c>
      <c r="C39">
        <v>0</v>
      </c>
      <c r="D39">
        <v>0</v>
      </c>
      <c r="E39">
        <v>0</v>
      </c>
      <c r="R39" s="1">
        <v>255</v>
      </c>
      <c r="S39" s="1">
        <v>255</v>
      </c>
      <c r="T39">
        <v>0</v>
      </c>
      <c r="U39">
        <v>0</v>
      </c>
      <c r="V39">
        <v>0</v>
      </c>
    </row>
    <row r="40" spans="1:22" ht="12.75">
      <c r="A40" s="1">
        <v>255</v>
      </c>
      <c r="B40" s="1">
        <v>255</v>
      </c>
      <c r="C40">
        <v>0</v>
      </c>
      <c r="D40">
        <v>0</v>
      </c>
      <c r="E40">
        <v>0</v>
      </c>
      <c r="R40" s="1">
        <v>255</v>
      </c>
      <c r="S40" s="1">
        <v>255</v>
      </c>
      <c r="T40">
        <v>0</v>
      </c>
      <c r="U40">
        <v>0</v>
      </c>
      <c r="V40">
        <v>0</v>
      </c>
    </row>
    <row r="41" spans="1:22" ht="12.75">
      <c r="A41" s="1">
        <v>255</v>
      </c>
      <c r="B41" s="1">
        <v>255</v>
      </c>
      <c r="C41">
        <v>0</v>
      </c>
      <c r="D41">
        <v>0</v>
      </c>
      <c r="E41">
        <v>0</v>
      </c>
      <c r="R41" s="1">
        <v>255</v>
      </c>
      <c r="S41" s="1">
        <v>255</v>
      </c>
      <c r="T41">
        <v>0</v>
      </c>
      <c r="U41">
        <v>0</v>
      </c>
      <c r="V41">
        <v>0</v>
      </c>
    </row>
    <row r="42" spans="1:22" ht="12.75">
      <c r="A42" s="1">
        <v>255</v>
      </c>
      <c r="B42" s="1">
        <v>255</v>
      </c>
      <c r="C42">
        <v>0</v>
      </c>
      <c r="D42">
        <v>0</v>
      </c>
      <c r="E42">
        <v>0</v>
      </c>
      <c r="R42" s="1">
        <v>255</v>
      </c>
      <c r="S42" s="1">
        <v>255</v>
      </c>
      <c r="T42">
        <v>0</v>
      </c>
      <c r="U42">
        <v>0</v>
      </c>
      <c r="V42">
        <v>0</v>
      </c>
    </row>
    <row r="43" spans="1:22" ht="12.75">
      <c r="A43" s="1">
        <v>255</v>
      </c>
      <c r="B43" s="1">
        <v>255</v>
      </c>
      <c r="C43">
        <v>0</v>
      </c>
      <c r="D43">
        <v>0</v>
      </c>
      <c r="E43">
        <v>0</v>
      </c>
      <c r="R43" s="1">
        <v>255</v>
      </c>
      <c r="S43" s="1">
        <v>255</v>
      </c>
      <c r="T43">
        <v>0</v>
      </c>
      <c r="U43">
        <v>0</v>
      </c>
      <c r="V43">
        <v>0</v>
      </c>
    </row>
    <row r="44" spans="1:22" ht="12.75">
      <c r="A44" s="1">
        <v>255</v>
      </c>
      <c r="B44" s="1">
        <v>255</v>
      </c>
      <c r="C44">
        <v>0</v>
      </c>
      <c r="D44">
        <v>0</v>
      </c>
      <c r="E44">
        <v>0</v>
      </c>
      <c r="R44" s="1">
        <v>255</v>
      </c>
      <c r="S44" s="1">
        <v>255</v>
      </c>
      <c r="T44">
        <v>0</v>
      </c>
      <c r="U44">
        <v>0</v>
      </c>
      <c r="V44">
        <v>0</v>
      </c>
    </row>
    <row r="45" spans="1:22" ht="12.75">
      <c r="A45" s="1">
        <v>255</v>
      </c>
      <c r="B45" s="1">
        <v>255</v>
      </c>
      <c r="C45">
        <v>0</v>
      </c>
      <c r="D45">
        <v>0</v>
      </c>
      <c r="E45">
        <v>0</v>
      </c>
      <c r="R45" s="1">
        <v>255</v>
      </c>
      <c r="S45" s="1">
        <v>255</v>
      </c>
      <c r="T45">
        <v>0</v>
      </c>
      <c r="U45">
        <v>0</v>
      </c>
      <c r="V45">
        <v>0</v>
      </c>
    </row>
    <row r="46" spans="1:19" ht="12.75">
      <c r="A46" s="1">
        <v>255</v>
      </c>
      <c r="B46" s="1">
        <v>255</v>
      </c>
      <c r="R46" s="1">
        <v>255</v>
      </c>
      <c r="S46" s="1">
        <v>255</v>
      </c>
    </row>
    <row r="47" spans="1:19" ht="12.75">
      <c r="A47" s="1">
        <v>255</v>
      </c>
      <c r="B47" s="1">
        <v>255</v>
      </c>
      <c r="R47" s="1">
        <v>255</v>
      </c>
      <c r="S47" s="1">
        <v>255</v>
      </c>
    </row>
    <row r="48" spans="1:19" ht="12.75">
      <c r="A48" s="1">
        <v>255</v>
      </c>
      <c r="B48" s="1">
        <v>255</v>
      </c>
      <c r="R48" s="1">
        <v>255</v>
      </c>
      <c r="S48" s="1">
        <v>255</v>
      </c>
    </row>
    <row r="49" spans="1:19" ht="12.75">
      <c r="A49" s="1">
        <v>255</v>
      </c>
      <c r="B49" s="1">
        <v>255</v>
      </c>
      <c r="R49" s="1">
        <v>255</v>
      </c>
      <c r="S49" s="1">
        <v>255</v>
      </c>
    </row>
    <row r="50" spans="1:19" ht="12.75">
      <c r="A50" s="1">
        <v>255</v>
      </c>
      <c r="B50" s="1">
        <v>255</v>
      </c>
      <c r="R50" s="1">
        <v>255</v>
      </c>
      <c r="S50" s="1">
        <v>255</v>
      </c>
    </row>
    <row r="51" spans="1:19" ht="12.75">
      <c r="A51" s="1">
        <v>255</v>
      </c>
      <c r="B51" s="1">
        <v>255</v>
      </c>
      <c r="R51" s="1">
        <v>255</v>
      </c>
      <c r="S51" s="1">
        <v>255</v>
      </c>
    </row>
    <row r="52" spans="1:19" ht="12.75">
      <c r="A52" s="1">
        <v>255</v>
      </c>
      <c r="B52" s="1">
        <v>255</v>
      </c>
      <c r="R52" s="1">
        <v>255</v>
      </c>
      <c r="S52" s="1">
        <v>255</v>
      </c>
    </row>
    <row r="53" spans="1:19" ht="12.75">
      <c r="A53" s="1">
        <v>255</v>
      </c>
      <c r="B53" s="1">
        <v>255</v>
      </c>
      <c r="R53" s="1">
        <v>255</v>
      </c>
      <c r="S53" s="1">
        <v>255</v>
      </c>
    </row>
    <row r="54" spans="1:19" ht="12.75">
      <c r="A54" s="1">
        <v>255</v>
      </c>
      <c r="B54" s="1">
        <v>255</v>
      </c>
      <c r="R54" s="1">
        <v>255</v>
      </c>
      <c r="S54" s="1">
        <v>255</v>
      </c>
    </row>
    <row r="55" spans="1:19" ht="12.75">
      <c r="A55" s="1">
        <v>255</v>
      </c>
      <c r="B55" s="1">
        <v>255</v>
      </c>
      <c r="R55" s="1">
        <v>255</v>
      </c>
      <c r="S55" s="1">
        <v>255</v>
      </c>
    </row>
    <row r="56" spans="1:19" ht="12.75">
      <c r="A56" s="1">
        <v>255</v>
      </c>
      <c r="B56" s="1">
        <v>255</v>
      </c>
      <c r="R56" s="1">
        <v>255</v>
      </c>
      <c r="S56" s="1">
        <v>255</v>
      </c>
    </row>
    <row r="57" spans="1:19" ht="12.75">
      <c r="A57" s="1">
        <v>255</v>
      </c>
      <c r="B57" s="1">
        <v>255</v>
      </c>
      <c r="R57" s="1">
        <v>255</v>
      </c>
      <c r="S57" s="1">
        <v>255</v>
      </c>
    </row>
    <row r="58" spans="1:19" ht="12.75">
      <c r="A58" s="1">
        <v>255</v>
      </c>
      <c r="B58" s="1">
        <v>255</v>
      </c>
      <c r="R58" s="1">
        <v>255</v>
      </c>
      <c r="S58" s="1">
        <v>255</v>
      </c>
    </row>
    <row r="59" spans="1:19" ht="12.75">
      <c r="A59" s="1">
        <v>255</v>
      </c>
      <c r="B59" s="1">
        <v>255</v>
      </c>
      <c r="R59" s="1">
        <v>255</v>
      </c>
      <c r="S59" s="1">
        <v>255</v>
      </c>
    </row>
    <row r="60" spans="1:19" ht="12.75">
      <c r="A60" s="1">
        <v>127</v>
      </c>
      <c r="B60" s="1">
        <v>255</v>
      </c>
      <c r="R60" s="1">
        <v>0</v>
      </c>
      <c r="S60" s="1">
        <v>255</v>
      </c>
    </row>
    <row r="61" spans="1:19" ht="12.75">
      <c r="A61" s="1">
        <v>62</v>
      </c>
      <c r="B61" s="1">
        <v>127</v>
      </c>
      <c r="R61" s="1">
        <v>0</v>
      </c>
      <c r="S61" s="1">
        <v>0</v>
      </c>
    </row>
    <row r="62" spans="1:19" ht="12.75">
      <c r="A62" s="1">
        <v>31</v>
      </c>
      <c r="B62" s="1">
        <v>63</v>
      </c>
      <c r="R62" s="1">
        <v>0</v>
      </c>
      <c r="S62" s="1">
        <v>0</v>
      </c>
    </row>
    <row r="63" spans="1:19" ht="12.75">
      <c r="A63" s="1">
        <v>15</v>
      </c>
      <c r="B63" s="1">
        <v>31</v>
      </c>
      <c r="R63" s="1">
        <v>0</v>
      </c>
      <c r="S63" s="1">
        <v>0</v>
      </c>
    </row>
    <row r="64" spans="1:19" ht="12.75">
      <c r="A64" s="1">
        <v>7</v>
      </c>
      <c r="B64" s="1">
        <v>15</v>
      </c>
      <c r="R64" s="1">
        <v>0</v>
      </c>
      <c r="S64" s="1">
        <v>0</v>
      </c>
    </row>
    <row r="65" spans="1:19" ht="12.75">
      <c r="A65" s="1">
        <v>3</v>
      </c>
      <c r="B65" s="1">
        <v>7</v>
      </c>
      <c r="R65" s="1">
        <v>0</v>
      </c>
      <c r="S65" s="1">
        <v>0</v>
      </c>
    </row>
    <row r="66" spans="1:19" ht="12.75">
      <c r="A66" s="1">
        <v>1</v>
      </c>
      <c r="B66" s="1">
        <v>3</v>
      </c>
      <c r="R66" s="1">
        <v>0</v>
      </c>
      <c r="S66" s="1">
        <v>0</v>
      </c>
    </row>
    <row r="67" spans="1:19" ht="12.75">
      <c r="A67" s="1">
        <v>0</v>
      </c>
      <c r="B67" s="1">
        <v>1</v>
      </c>
      <c r="R67" s="1">
        <v>0</v>
      </c>
      <c r="S67" s="1">
        <v>0</v>
      </c>
    </row>
    <row r="68" spans="1:19" ht="12.75">
      <c r="A68" s="1">
        <v>0</v>
      </c>
      <c r="B68" s="1">
        <v>0</v>
      </c>
      <c r="R68" s="1">
        <v>0</v>
      </c>
      <c r="S68" s="1">
        <v>0</v>
      </c>
    </row>
    <row r="69" spans="1:19" ht="12.75">
      <c r="A69" s="1">
        <v>0</v>
      </c>
      <c r="B69" s="1">
        <v>0</v>
      </c>
      <c r="R69" s="1">
        <v>0</v>
      </c>
      <c r="S69" s="1">
        <v>0</v>
      </c>
    </row>
    <row r="70" spans="1:19" ht="12.75">
      <c r="A70" s="1">
        <v>0</v>
      </c>
      <c r="B70" s="1">
        <v>0</v>
      </c>
      <c r="R70" s="1">
        <v>0</v>
      </c>
      <c r="S70" s="1">
        <v>0</v>
      </c>
    </row>
    <row r="71" spans="1:19" ht="12.75">
      <c r="A71" s="1">
        <v>0</v>
      </c>
      <c r="B71" s="1">
        <v>0</v>
      </c>
      <c r="R71" s="1">
        <v>0</v>
      </c>
      <c r="S71" s="1">
        <v>0</v>
      </c>
    </row>
    <row r="72" spans="1:19" ht="12.75">
      <c r="A72" s="1">
        <v>0</v>
      </c>
      <c r="B72" s="1">
        <v>0</v>
      </c>
      <c r="R72" s="1">
        <v>0</v>
      </c>
      <c r="S72" s="1">
        <v>0</v>
      </c>
    </row>
    <row r="73" spans="1:19" ht="12.75">
      <c r="A73" s="1">
        <v>0</v>
      </c>
      <c r="B73" s="1">
        <v>0</v>
      </c>
      <c r="R73" s="1">
        <v>0</v>
      </c>
      <c r="S73" s="1">
        <v>0</v>
      </c>
    </row>
    <row r="74" spans="1:19" ht="12.75">
      <c r="A74" s="1">
        <v>0</v>
      </c>
      <c r="B74" s="1">
        <v>0</v>
      </c>
      <c r="R74" s="1">
        <v>0</v>
      </c>
      <c r="S74" s="1">
        <v>0</v>
      </c>
    </row>
    <row r="75" spans="1:19" ht="12.75">
      <c r="A75" s="1">
        <v>0</v>
      </c>
      <c r="B75" s="1">
        <v>0</v>
      </c>
      <c r="R75" s="1">
        <v>0</v>
      </c>
      <c r="S75" s="1">
        <v>0</v>
      </c>
    </row>
    <row r="76" spans="1:19" ht="12.75">
      <c r="A76" s="1">
        <v>0</v>
      </c>
      <c r="B76" s="1">
        <v>0</v>
      </c>
      <c r="R76" s="1">
        <v>0</v>
      </c>
      <c r="S76" s="1">
        <v>0</v>
      </c>
    </row>
    <row r="77" spans="1:19" ht="12.75">
      <c r="A77" s="1">
        <v>0</v>
      </c>
      <c r="B77" s="1">
        <v>0</v>
      </c>
      <c r="R77" s="1">
        <v>0</v>
      </c>
      <c r="S77" s="1">
        <v>0</v>
      </c>
    </row>
    <row r="78" spans="1:19" ht="12.75">
      <c r="A78" s="1">
        <v>0</v>
      </c>
      <c r="B78" s="1">
        <v>0</v>
      </c>
      <c r="R78" s="1">
        <v>0</v>
      </c>
      <c r="S78" s="1">
        <v>0</v>
      </c>
    </row>
    <row r="79" spans="1:19" ht="12.75">
      <c r="A79" s="1">
        <v>0</v>
      </c>
      <c r="B79" s="1">
        <v>0</v>
      </c>
      <c r="R79" s="1">
        <v>0</v>
      </c>
      <c r="S79" s="1">
        <v>0</v>
      </c>
    </row>
    <row r="80" spans="1:19" ht="12.75">
      <c r="A80" s="1">
        <v>0</v>
      </c>
      <c r="B80" s="1">
        <v>0</v>
      </c>
      <c r="R80" s="1">
        <v>0</v>
      </c>
      <c r="S80" s="1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H. Krantz, Ph.D.</dc:creator>
  <cp:keywords/>
  <dc:description/>
  <cp:lastModifiedBy>John H. Krantz, Ph.D.</cp:lastModifiedBy>
  <dcterms:created xsi:type="dcterms:W3CDTF">1999-12-31T14:24:39Z</dcterms:created>
  <dcterms:modified xsi:type="dcterms:W3CDTF">2000-02-06T23:24:56Z</dcterms:modified>
  <cp:category/>
  <cp:version/>
  <cp:contentType/>
  <cp:contentStatus/>
</cp:coreProperties>
</file>